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65"/>
  </bookViews>
  <sheets>
    <sheet name="на 2024-2026" sheetId="22" r:id="rId1"/>
  </sheets>
  <calcPr calcId="162913"/>
</workbook>
</file>

<file path=xl/calcChain.xml><?xml version="1.0" encoding="utf-8"?>
<calcChain xmlns="http://schemas.openxmlformats.org/spreadsheetml/2006/main">
  <c r="K80" i="22" l="1"/>
  <c r="K75" i="22"/>
  <c r="K71" i="22"/>
  <c r="K39" i="22"/>
  <c r="K35" i="22"/>
  <c r="K33" i="22"/>
  <c r="K30" i="22"/>
  <c r="K27" i="22"/>
  <c r="K14" i="22"/>
  <c r="K13" i="22"/>
  <c r="K62" i="22" l="1"/>
  <c r="K61" i="22" s="1"/>
  <c r="K60" i="22" s="1"/>
  <c r="K74" i="22"/>
  <c r="L49" i="22" l="1"/>
  <c r="L48" i="22" s="1"/>
  <c r="L47" i="22" s="1"/>
  <c r="M49" i="22"/>
  <c r="M48" i="22" s="1"/>
  <c r="M47" i="22" s="1"/>
  <c r="K49" i="22"/>
  <c r="K48" i="22" s="1"/>
  <c r="K47" i="22" s="1"/>
  <c r="L62" i="22" l="1"/>
  <c r="L61" i="22" s="1"/>
  <c r="L60" i="22" s="1"/>
  <c r="M62" i="22"/>
  <c r="M61" i="22" s="1"/>
  <c r="M60" i="22" s="1"/>
  <c r="L74" i="22" l="1"/>
  <c r="M74" i="22"/>
  <c r="L71" i="22" l="1"/>
  <c r="K69" i="22"/>
  <c r="M23" i="22" l="1"/>
  <c r="L73" i="22" l="1"/>
  <c r="L72" i="22" s="1"/>
  <c r="K73" i="22"/>
  <c r="K72" i="22" s="1"/>
  <c r="M73" i="22"/>
  <c r="M72" i="22" s="1"/>
  <c r="M70" i="22"/>
  <c r="L70" i="22"/>
  <c r="K70" i="22"/>
  <c r="M68" i="22"/>
  <c r="M67" i="22" s="1"/>
  <c r="L68" i="22"/>
  <c r="L67" i="22" s="1"/>
  <c r="K68" i="22"/>
  <c r="K67" i="22" s="1"/>
  <c r="M57" i="22"/>
  <c r="M56" i="22" s="1"/>
  <c r="M55" i="22" s="1"/>
  <c r="L57" i="22"/>
  <c r="L56" i="22" s="1"/>
  <c r="L55" i="22" s="1"/>
  <c r="K57" i="22"/>
  <c r="K56" i="22" s="1"/>
  <c r="K55" i="22" s="1"/>
  <c r="M45" i="22"/>
  <c r="M44" i="22" s="1"/>
  <c r="L45" i="22"/>
  <c r="L44" i="22" s="1"/>
  <c r="K45" i="22"/>
  <c r="K44" i="22" s="1"/>
  <c r="M42" i="22"/>
  <c r="M41" i="22" s="1"/>
  <c r="L42" i="22"/>
  <c r="L41" i="22" s="1"/>
  <c r="K42" i="22"/>
  <c r="K41" i="22" s="1"/>
  <c r="M38" i="22"/>
  <c r="M37" i="22" s="1"/>
  <c r="M36" i="22" s="1"/>
  <c r="L38" i="22"/>
  <c r="L37" i="22" s="1"/>
  <c r="L36" i="22" s="1"/>
  <c r="K38" i="22"/>
  <c r="K37" i="22" s="1"/>
  <c r="K36" i="22" s="1"/>
  <c r="M34" i="22"/>
  <c r="L34" i="22"/>
  <c r="K34" i="22"/>
  <c r="M32" i="22"/>
  <c r="L32" i="22"/>
  <c r="K32" i="22"/>
  <c r="M29" i="22"/>
  <c r="L29" i="22"/>
  <c r="K29" i="22"/>
  <c r="M26" i="22"/>
  <c r="M25" i="22" s="1"/>
  <c r="L26" i="22"/>
  <c r="L25" i="22" s="1"/>
  <c r="K26" i="22"/>
  <c r="K25" i="22" s="1"/>
  <c r="L23" i="22"/>
  <c r="K23" i="22"/>
  <c r="M21" i="22"/>
  <c r="L21" i="22"/>
  <c r="K21" i="22"/>
  <c r="M19" i="22"/>
  <c r="L19" i="22"/>
  <c r="K19" i="22"/>
  <c r="M17" i="22"/>
  <c r="L17" i="22"/>
  <c r="K17" i="22"/>
  <c r="M12" i="22"/>
  <c r="M11" i="22" s="1"/>
  <c r="L12" i="22"/>
  <c r="L11" i="22" s="1"/>
  <c r="K12" i="22"/>
  <c r="K11" i="22" s="1"/>
  <c r="K40" i="22" l="1"/>
  <c r="L40" i="22"/>
  <c r="M31" i="22"/>
  <c r="L66" i="22"/>
  <c r="M66" i="22"/>
  <c r="M54" i="22" s="1"/>
  <c r="K66" i="22"/>
  <c r="K31" i="22"/>
  <c r="K28" i="22" s="1"/>
  <c r="K10" i="22" s="1"/>
  <c r="L16" i="22"/>
  <c r="L15" i="22" s="1"/>
  <c r="L31" i="22"/>
  <c r="L28" i="22"/>
  <c r="L10" i="22" s="1"/>
  <c r="M28" i="22"/>
  <c r="M10" i="22" s="1"/>
  <c r="K16" i="22"/>
  <c r="K15" i="22" s="1"/>
  <c r="M16" i="22"/>
  <c r="M15" i="22" s="1"/>
  <c r="M40" i="22"/>
  <c r="K54" i="22" l="1"/>
  <c r="K53" i="22" s="1"/>
  <c r="K81" i="22" s="1"/>
  <c r="M53" i="22"/>
  <c r="M81" i="22" s="1"/>
  <c r="L54" i="22"/>
  <c r="L53" i="22" s="1"/>
  <c r="L81" i="22" l="1"/>
</calcChain>
</file>

<file path=xl/sharedStrings.xml><?xml version="1.0" encoding="utf-8"?>
<sst xmlns="http://schemas.openxmlformats.org/spreadsheetml/2006/main" count="737" uniqueCount="211">
  <si>
    <t>№ строки</t>
  </si>
  <si>
    <t>Код классификации доходов бюджета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</si>
  <si>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</si>
  <si>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</si>
  <si>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</si>
  <si>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</si>
  <si>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</si>
  <si>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</si>
  <si>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</si>
  <si>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</si>
  <si>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</si>
  <si>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</si>
  <si>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</si>
  <si>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</si>
  <si>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</si>
  <si>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</si>
  <si>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</si>
  <si>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</si>
  <si>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</si>
  <si>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</si>
  <si>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</si>
  <si>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</si>
  <si>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</si>
  <si>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</si>
  <si>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</si>
  <si>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</si>
  <si>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</si>
  <si>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</si>
  <si>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</si>
  <si>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</si>
  <si>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</si>
  <si>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020</t>
  </si>
  <si>
    <t>030</t>
  </si>
  <si>
    <t>03</t>
  </si>
  <si>
    <t>9</t>
  </si>
  <si>
    <t>230</t>
  </si>
  <si>
    <t>231</t>
  </si>
  <si>
    <t>10</t>
  </si>
  <si>
    <t>240</t>
  </si>
  <si>
    <t>241</t>
  </si>
  <si>
    <t>11</t>
  </si>
  <si>
    <t>250</t>
  </si>
  <si>
    <t>251</t>
  </si>
  <si>
    <t>12</t>
  </si>
  <si>
    <t>260</t>
  </si>
  <si>
    <t>261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</si>
  <si>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</si>
  <si>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</si>
  <si>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</si>
  <si>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</si>
  <si>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</si>
  <si>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</si>
  <si>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</si>
  <si>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</si>
  <si>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</si>
  <si>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</si>
  <si>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</si>
  <si>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</si>
  <si>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</si>
  <si>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</si>
  <si>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</si>
  <si>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</si>
  <si>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</si>
  <si>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</si>
  <si>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22</t>
  </si>
  <si>
    <t>040</t>
  </si>
  <si>
    <t>Земельный налог с физических лиц</t>
  </si>
  <si>
    <t>23</t>
  </si>
  <si>
    <t>043</t>
  </si>
  <si>
    <t>24</t>
  </si>
  <si>
    <t>08</t>
  </si>
  <si>
    <t>ГОСУДАРСТВЕННАЯ ПОШЛИНА</t>
  </si>
  <si>
    <t>25</t>
  </si>
  <si>
    <t>04</t>
  </si>
  <si>
    <t>26</t>
  </si>
  <si>
    <t>120</t>
  </si>
  <si>
    <t>27</t>
  </si>
  <si>
    <t>28</t>
  </si>
  <si>
    <t>29</t>
  </si>
  <si>
    <t>30</t>
  </si>
  <si>
    <t>31</t>
  </si>
  <si>
    <t>ШТРАФЫ, САНКЦИИ, ВОЗМЕЩЕНИЕ УЩЕРБА</t>
  </si>
  <si>
    <t>32</t>
  </si>
  <si>
    <t>140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</si>
  <si>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</si>
  <si>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</si>
  <si>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</si>
  <si>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</si>
  <si>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</si>
  <si>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</si>
  <si>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</si>
  <si>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</si>
  <si>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</si>
  <si>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</si>
  <si>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</si>
  <si>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</si>
  <si>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</si>
  <si>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</si>
  <si>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</si>
  <si>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</si>
  <si>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</si>
  <si>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</si>
  <si>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</si>
  <si>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</si>
  <si>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Всего доходы бюджета на 2024 год</t>
  </si>
  <si>
    <t>БЕЗВОЗМЕЗДНЫЕ ПОСТУПЛЕНИЯ</t>
  </si>
  <si>
    <t>150</t>
  </si>
  <si>
    <t>001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</si>
  <si>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</si>
  <si>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</si>
  <si>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</si>
  <si>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</si>
  <si>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>024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</si>
  <si>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</si>
  <si>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</si>
  <si>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</si>
  <si>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Иные межбюджетные трансферты
</t>
  </si>
  <si>
    <t>999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</si>
  <si>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</si>
  <si>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</si>
  <si>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</si>
  <si>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>(рублей)</t>
  </si>
  <si>
    <t>51</t>
  </si>
  <si>
    <t>52</t>
  </si>
  <si>
    <t>53</t>
  </si>
  <si>
    <t>54</t>
  </si>
  <si>
    <t>Всего доходы бюджета на 2025 год</t>
  </si>
  <si>
    <t>025</t>
  </si>
  <si>
    <t>820</t>
  </si>
  <si>
    <t>Всего доходы бюджета на 2026 год</t>
  </si>
  <si>
    <t>Доходы  бюджета на 2024 год и плановый период 2025-2026 годов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</si>
  <si>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</si>
  <si>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</si>
  <si>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</si>
  <si>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</si>
  <si>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Субвенции бюджетам бюджетной системы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</si>
  <si>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</si>
  <si>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</si>
  <si>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</si>
  <si>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</si>
  <si>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ДОХОДЫ ОТ ИСПОЛЬЗОВАНИЯ ИМУЩЕСТВА, НАХОДЯЩЕГОСЯ В ГОСУДАРСТВЕННОЙ И МУНИЦИПАЛЬНОЙ СОБСТВЕННОСТИ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</si>
  <si>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</si>
  <si>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</si>
  <si>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</si>
  <si>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</si>
  <si>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</si>
  <si>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</si>
  <si>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</si>
  <si>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</si>
  <si>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</si>
  <si>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</si>
  <si>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</si>
  <si>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</si>
  <si>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</si>
  <si>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Акцизы по подакцизным товарам (продукции), производимым на территории Российской Федерации
</t>
  </si>
  <si>
    <t xml:space="preserve">НАЛОГИ НА ТОВАРЫ (РАБОТЫ, УСЛУГИ), РЕАЛИЗУЕМЫЕ НА ТЕРРИТОРИИ РОССИЙСКОЙ ФЕДЕРАЦИИ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</si>
  <si>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</si>
  <si>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Дотации на выравнивание бюджетной обеспеченности
</t>
  </si>
  <si>
    <t xml:space="preserve">Дотации бюджетам бюджетной системы Российской Федерации
</t>
  </si>
  <si>
    <t xml:space="preserve">БЕЗВОЗМЕЗДНЫЕ ПОСТУПЛЕНИЯ ОТ ДРУГИХ БЮДЖЕТОВ БЮДЖЕТНОЙ СИСТЕМЫ РОССИЙСКОЙ ФЕДЕРАЦИИ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</si>
  <si>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</si>
  <si>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</si>
  <si>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</si>
  <si>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</si>
  <si>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2724</t>
  </si>
  <si>
    <t>55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</si>
  <si>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</si>
  <si>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
</t>
  </si>
  <si>
    <t>7412</t>
  </si>
  <si>
    <t xml:space="preserve">Прочие межбюджетные трансферты, передаваемые бюджетам сельских поселений (на частичную компенсацию расходов на повышение размеров оплаты труда работникам бюджетной сферы Красноярского края) 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</si>
  <si>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</si>
  <si>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</si>
  <si>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сельских поселений
</t>
  </si>
  <si>
    <t>7509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</si>
  <si>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</si>
  <si>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56</t>
  </si>
  <si>
    <t>57</t>
  </si>
  <si>
    <t>58</t>
  </si>
  <si>
    <t>59</t>
  </si>
  <si>
    <t>60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</si>
  <si>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</si>
  <si>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</si>
  <si>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</si>
  <si>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</si>
  <si>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0001</t>
  </si>
  <si>
    <t>0002</t>
  </si>
  <si>
    <t>7666</t>
  </si>
  <si>
    <t>Инициативные платежи, зачисляемые в бюджеты сельских поселений (на благоустройство кладбищ за счет поступлений от юридических лиц)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</si>
  <si>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</si>
  <si>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</si>
  <si>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</si>
  <si>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</si>
  <si>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61</t>
  </si>
  <si>
    <t>62</t>
  </si>
  <si>
    <t>63</t>
  </si>
  <si>
    <t>64</t>
  </si>
  <si>
    <t>65</t>
  </si>
  <si>
    <t>66</t>
  </si>
  <si>
    <t>67</t>
  </si>
  <si>
    <t>7510</t>
  </si>
  <si>
    <t>7571</t>
  </si>
  <si>
    <t>68</t>
  </si>
  <si>
    <t>69</t>
  </si>
  <si>
    <t>7745</t>
  </si>
  <si>
    <t>70</t>
  </si>
  <si>
    <t>71</t>
  </si>
  <si>
    <t>Прочие субсидии бюджетам сельских поселений (на мероприятия по развитию добровольной пожарной охраны)</t>
  </si>
  <si>
    <t>Прочие субсидии бюджетам сельских поселений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</si>
  <si>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Прочие межбюджетные трансферты, передаваемые бюджетам сельских поселений (на благоустройство кладбищ)</t>
  </si>
  <si>
    <t>Прочие межбюджетные трансферты, передаваемые бюджетам сельских поселений (за содействие развитию налогового потенциала)</t>
  </si>
  <si>
    <t xml:space="preserve">Приложение 2
к решению Лугавского
сельского Совета депутатов  
от 16.12.2024 № 153 -рс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</si>
</sst>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 applyFill="1"/>
    <xf numFmtId="4" fontId="0" fillId="0" borderId="0" xfId="0" applyNumberFormat="1" applyFill="1"/>
    <xf numFmtId="4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quotePrefix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right" wrapText="1"/>
    </xf>
    <xf numFmtId="164" fontId="0" fillId="0" borderId="0" xfId="0" applyNumberFormat="1" applyFill="1"/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3" applyNumberFormat="1" applyFont="1" applyFill="1" applyBorder="1" applyAlignment="1">
      <alignment horizontal="justify" vertical="top" wrapText="1"/>
    </xf>
    <xf numFmtId="0" fontId="3" fillId="0" borderId="1" xfId="3" applyFont="1" applyFill="1" applyBorder="1" applyAlignment="1">
      <alignment horizontal="justify" vertical="top" wrapText="1"/>
    </xf>
    <xf numFmtId="49" fontId="3" fillId="0" borderId="1" xfId="4" applyNumberFormat="1" applyFont="1" applyBorder="1" applyAlignment="1">
      <alignment horizontal="center" vertical="top"/>
    </xf>
    <xf numFmtId="0" fontId="3" fillId="0" borderId="1" xfId="4" applyFont="1" applyBorder="1" applyAlignment="1">
      <alignment vertical="top" wrapText="1"/>
    </xf>
    <xf numFmtId="0" fontId="3" fillId="0" borderId="1" xfId="4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4" xfId="3"/>
    <cellStyle name="Обычный 7" xfId="4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topLeftCell="A72" zoomScaleNormal="100" workbookViewId="0">
      <selection activeCell="K81" sqref="K81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6.42578125" style="15" customWidth="1"/>
    <col min="10" max="10" width="51.7109375" style="15" customWidth="1"/>
    <col min="11" max="11" width="15" style="6" customWidth="1"/>
    <col min="12" max="13" width="14" style="6" customWidth="1"/>
    <col min="14" max="14" width="11.42578125" style="6" bestFit="1" customWidth="1"/>
    <col min="15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268" width="16.85546875" style="6" customWidth="1"/>
    <col min="269" max="269" width="17.5703125" style="6" customWidth="1"/>
    <col min="270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524" width="16.85546875" style="6" customWidth="1"/>
    <col min="525" max="525" width="17.5703125" style="6" customWidth="1"/>
    <col min="526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780" width="16.85546875" style="6" customWidth="1"/>
    <col min="781" max="781" width="17.5703125" style="6" customWidth="1"/>
    <col min="782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036" width="16.85546875" style="6" customWidth="1"/>
    <col min="1037" max="1037" width="17.5703125" style="6" customWidth="1"/>
    <col min="1038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292" width="16.85546875" style="6" customWidth="1"/>
    <col min="1293" max="1293" width="17.5703125" style="6" customWidth="1"/>
    <col min="1294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548" width="16.85546875" style="6" customWidth="1"/>
    <col min="1549" max="1549" width="17.5703125" style="6" customWidth="1"/>
    <col min="1550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1804" width="16.85546875" style="6" customWidth="1"/>
    <col min="1805" max="1805" width="17.5703125" style="6" customWidth="1"/>
    <col min="1806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060" width="16.85546875" style="6" customWidth="1"/>
    <col min="2061" max="2061" width="17.5703125" style="6" customWidth="1"/>
    <col min="2062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316" width="16.85546875" style="6" customWidth="1"/>
    <col min="2317" max="2317" width="17.5703125" style="6" customWidth="1"/>
    <col min="2318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572" width="16.85546875" style="6" customWidth="1"/>
    <col min="2573" max="2573" width="17.5703125" style="6" customWidth="1"/>
    <col min="2574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2828" width="16.85546875" style="6" customWidth="1"/>
    <col min="2829" max="2829" width="17.5703125" style="6" customWidth="1"/>
    <col min="2830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084" width="16.85546875" style="6" customWidth="1"/>
    <col min="3085" max="3085" width="17.5703125" style="6" customWidth="1"/>
    <col min="3086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340" width="16.85546875" style="6" customWidth="1"/>
    <col min="3341" max="3341" width="17.5703125" style="6" customWidth="1"/>
    <col min="3342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596" width="16.85546875" style="6" customWidth="1"/>
    <col min="3597" max="3597" width="17.5703125" style="6" customWidth="1"/>
    <col min="3598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3852" width="16.85546875" style="6" customWidth="1"/>
    <col min="3853" max="3853" width="17.5703125" style="6" customWidth="1"/>
    <col min="3854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108" width="16.85546875" style="6" customWidth="1"/>
    <col min="4109" max="4109" width="17.5703125" style="6" customWidth="1"/>
    <col min="4110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364" width="16.85546875" style="6" customWidth="1"/>
    <col min="4365" max="4365" width="17.5703125" style="6" customWidth="1"/>
    <col min="4366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620" width="16.85546875" style="6" customWidth="1"/>
    <col min="4621" max="4621" width="17.5703125" style="6" customWidth="1"/>
    <col min="4622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4876" width="16.85546875" style="6" customWidth="1"/>
    <col min="4877" max="4877" width="17.5703125" style="6" customWidth="1"/>
    <col min="4878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132" width="16.85546875" style="6" customWidth="1"/>
    <col min="5133" max="5133" width="17.5703125" style="6" customWidth="1"/>
    <col min="5134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388" width="16.85546875" style="6" customWidth="1"/>
    <col min="5389" max="5389" width="17.5703125" style="6" customWidth="1"/>
    <col min="5390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644" width="16.85546875" style="6" customWidth="1"/>
    <col min="5645" max="5645" width="17.5703125" style="6" customWidth="1"/>
    <col min="5646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5900" width="16.85546875" style="6" customWidth="1"/>
    <col min="5901" max="5901" width="17.5703125" style="6" customWidth="1"/>
    <col min="5902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156" width="16.85546875" style="6" customWidth="1"/>
    <col min="6157" max="6157" width="17.5703125" style="6" customWidth="1"/>
    <col min="6158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412" width="16.85546875" style="6" customWidth="1"/>
    <col min="6413" max="6413" width="17.5703125" style="6" customWidth="1"/>
    <col min="6414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668" width="16.85546875" style="6" customWidth="1"/>
    <col min="6669" max="6669" width="17.5703125" style="6" customWidth="1"/>
    <col min="6670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6924" width="16.85546875" style="6" customWidth="1"/>
    <col min="6925" max="6925" width="17.5703125" style="6" customWidth="1"/>
    <col min="6926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180" width="16.85546875" style="6" customWidth="1"/>
    <col min="7181" max="7181" width="17.5703125" style="6" customWidth="1"/>
    <col min="7182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436" width="16.85546875" style="6" customWidth="1"/>
    <col min="7437" max="7437" width="17.5703125" style="6" customWidth="1"/>
    <col min="7438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692" width="16.85546875" style="6" customWidth="1"/>
    <col min="7693" max="7693" width="17.5703125" style="6" customWidth="1"/>
    <col min="7694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7948" width="16.85546875" style="6" customWidth="1"/>
    <col min="7949" max="7949" width="17.5703125" style="6" customWidth="1"/>
    <col min="7950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204" width="16.85546875" style="6" customWidth="1"/>
    <col min="8205" max="8205" width="17.5703125" style="6" customWidth="1"/>
    <col min="8206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460" width="16.85546875" style="6" customWidth="1"/>
    <col min="8461" max="8461" width="17.5703125" style="6" customWidth="1"/>
    <col min="8462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716" width="16.85546875" style="6" customWidth="1"/>
    <col min="8717" max="8717" width="17.5703125" style="6" customWidth="1"/>
    <col min="8718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8972" width="16.85546875" style="6" customWidth="1"/>
    <col min="8973" max="8973" width="17.5703125" style="6" customWidth="1"/>
    <col min="8974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228" width="16.85546875" style="6" customWidth="1"/>
    <col min="9229" max="9229" width="17.5703125" style="6" customWidth="1"/>
    <col min="9230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484" width="16.85546875" style="6" customWidth="1"/>
    <col min="9485" max="9485" width="17.5703125" style="6" customWidth="1"/>
    <col min="9486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740" width="16.85546875" style="6" customWidth="1"/>
    <col min="9741" max="9741" width="17.5703125" style="6" customWidth="1"/>
    <col min="9742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9996" width="16.85546875" style="6" customWidth="1"/>
    <col min="9997" max="9997" width="17.5703125" style="6" customWidth="1"/>
    <col min="9998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252" width="16.85546875" style="6" customWidth="1"/>
    <col min="10253" max="10253" width="17.5703125" style="6" customWidth="1"/>
    <col min="10254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508" width="16.85546875" style="6" customWidth="1"/>
    <col min="10509" max="10509" width="17.5703125" style="6" customWidth="1"/>
    <col min="10510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0764" width="16.85546875" style="6" customWidth="1"/>
    <col min="10765" max="10765" width="17.5703125" style="6" customWidth="1"/>
    <col min="10766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020" width="16.85546875" style="6" customWidth="1"/>
    <col min="11021" max="11021" width="17.5703125" style="6" customWidth="1"/>
    <col min="11022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276" width="16.85546875" style="6" customWidth="1"/>
    <col min="11277" max="11277" width="17.5703125" style="6" customWidth="1"/>
    <col min="11278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532" width="16.85546875" style="6" customWidth="1"/>
    <col min="11533" max="11533" width="17.5703125" style="6" customWidth="1"/>
    <col min="11534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1788" width="16.85546875" style="6" customWidth="1"/>
    <col min="11789" max="11789" width="17.5703125" style="6" customWidth="1"/>
    <col min="11790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044" width="16.85546875" style="6" customWidth="1"/>
    <col min="12045" max="12045" width="17.5703125" style="6" customWidth="1"/>
    <col min="12046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300" width="16.85546875" style="6" customWidth="1"/>
    <col min="12301" max="12301" width="17.5703125" style="6" customWidth="1"/>
    <col min="12302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556" width="16.85546875" style="6" customWidth="1"/>
    <col min="12557" max="12557" width="17.5703125" style="6" customWidth="1"/>
    <col min="12558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2812" width="16.85546875" style="6" customWidth="1"/>
    <col min="12813" max="12813" width="17.5703125" style="6" customWidth="1"/>
    <col min="12814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068" width="16.85546875" style="6" customWidth="1"/>
    <col min="13069" max="13069" width="17.5703125" style="6" customWidth="1"/>
    <col min="13070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324" width="16.85546875" style="6" customWidth="1"/>
    <col min="13325" max="13325" width="17.5703125" style="6" customWidth="1"/>
    <col min="13326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580" width="16.85546875" style="6" customWidth="1"/>
    <col min="13581" max="13581" width="17.5703125" style="6" customWidth="1"/>
    <col min="13582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3836" width="16.85546875" style="6" customWidth="1"/>
    <col min="13837" max="13837" width="17.5703125" style="6" customWidth="1"/>
    <col min="13838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092" width="16.85546875" style="6" customWidth="1"/>
    <col min="14093" max="14093" width="17.5703125" style="6" customWidth="1"/>
    <col min="14094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348" width="16.85546875" style="6" customWidth="1"/>
    <col min="14349" max="14349" width="17.5703125" style="6" customWidth="1"/>
    <col min="14350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604" width="16.85546875" style="6" customWidth="1"/>
    <col min="14605" max="14605" width="17.5703125" style="6" customWidth="1"/>
    <col min="14606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4860" width="16.85546875" style="6" customWidth="1"/>
    <col min="14861" max="14861" width="17.5703125" style="6" customWidth="1"/>
    <col min="14862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116" width="16.85546875" style="6" customWidth="1"/>
    <col min="15117" max="15117" width="17.5703125" style="6" customWidth="1"/>
    <col min="15118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372" width="16.85546875" style="6" customWidth="1"/>
    <col min="15373" max="15373" width="17.5703125" style="6" customWidth="1"/>
    <col min="15374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628" width="16.85546875" style="6" customWidth="1"/>
    <col min="15629" max="15629" width="17.5703125" style="6" customWidth="1"/>
    <col min="15630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5884" width="16.85546875" style="6" customWidth="1"/>
    <col min="15885" max="15885" width="17.5703125" style="6" customWidth="1"/>
    <col min="15886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140" width="16.85546875" style="6" customWidth="1"/>
    <col min="16141" max="16141" width="17.5703125" style="6" customWidth="1"/>
    <col min="16142" max="16384" width="9.140625" style="6"/>
  </cols>
  <sheetData>
    <row r="1" spans="1:14" s="1" customFormat="1" ht="51.75" customHeight="1" x14ac:dyDescent="0.2">
      <c r="B1" s="2"/>
      <c r="C1" s="2"/>
      <c r="D1" s="2"/>
      <c r="E1" s="2"/>
      <c r="F1" s="2"/>
      <c r="G1" s="2"/>
      <c r="H1" s="2"/>
      <c r="I1" s="2"/>
      <c r="J1" s="2"/>
      <c r="L1" s="35" t="s">
        <v>210</v>
      </c>
      <c r="M1" s="35"/>
    </row>
    <row r="2" spans="1:14" s="1" customFormat="1" ht="12.75" x14ac:dyDescent="0.2">
      <c r="B2" s="2"/>
      <c r="C2" s="2"/>
      <c r="D2" s="2"/>
      <c r="E2" s="2"/>
      <c r="F2" s="2"/>
      <c r="G2" s="2"/>
      <c r="H2" s="2"/>
      <c r="I2" s="2"/>
      <c r="J2" s="2"/>
      <c r="K2" s="17"/>
      <c r="L2" s="17"/>
      <c r="M2" s="17"/>
    </row>
    <row r="3" spans="1:14" s="1" customFormat="1" ht="12.75" x14ac:dyDescent="0.2">
      <c r="A3" s="36" t="s">
        <v>130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s="1" customFormat="1" ht="12.75" x14ac:dyDescent="0.2">
      <c r="B4" s="2"/>
      <c r="C4" s="2"/>
      <c r="D4" s="2"/>
      <c r="E4" s="2"/>
      <c r="F4" s="2"/>
      <c r="G4" s="2"/>
      <c r="H4" s="2"/>
      <c r="I4" s="2"/>
      <c r="J4" s="2"/>
      <c r="K4" s="17"/>
      <c r="L4" s="17"/>
      <c r="M4" s="17"/>
    </row>
    <row r="5" spans="1:14" s="1" customFormat="1" ht="12.75" x14ac:dyDescent="0.2">
      <c r="B5" s="2"/>
      <c r="C5" s="2"/>
      <c r="D5" s="2"/>
      <c r="E5" s="2"/>
      <c r="F5" s="2"/>
      <c r="G5" s="2"/>
      <c r="H5" s="2"/>
      <c r="I5" s="2"/>
      <c r="J5" s="2"/>
      <c r="K5" s="17"/>
      <c r="L5" s="17"/>
      <c r="M5" s="24" t="s">
        <v>121</v>
      </c>
      <c r="N5" s="24"/>
    </row>
    <row r="6" spans="1:14" s="1" customFormat="1" ht="12.75" customHeight="1" x14ac:dyDescent="0.2">
      <c r="A6" s="37" t="s">
        <v>0</v>
      </c>
      <c r="B6" s="34" t="s">
        <v>1</v>
      </c>
      <c r="C6" s="34"/>
      <c r="D6" s="34"/>
      <c r="E6" s="34"/>
      <c r="F6" s="34"/>
      <c r="G6" s="34"/>
      <c r="H6" s="34"/>
      <c r="I6" s="34"/>
      <c r="J6" s="38" t="s">
        <v>163</v>
      </c>
      <c r="K6" s="38" t="s">
        <v>104</v>
      </c>
      <c r="L6" s="38" t="s">
        <v>126</v>
      </c>
      <c r="M6" s="38" t="s">
        <v>129</v>
      </c>
    </row>
    <row r="7" spans="1:14" s="1" customFormat="1" ht="12.75" x14ac:dyDescent="0.2">
      <c r="A7" s="37"/>
      <c r="B7" s="41" t="s">
        <v>2</v>
      </c>
      <c r="C7" s="34" t="s">
        <v>3</v>
      </c>
      <c r="D7" s="34"/>
      <c r="E7" s="34"/>
      <c r="F7" s="34"/>
      <c r="G7" s="34"/>
      <c r="H7" s="34" t="s">
        <v>4</v>
      </c>
      <c r="I7" s="34"/>
      <c r="J7" s="39"/>
      <c r="K7" s="39"/>
      <c r="L7" s="39"/>
      <c r="M7" s="39"/>
    </row>
    <row r="8" spans="1:14" s="1" customFormat="1" ht="153" x14ac:dyDescent="0.2">
      <c r="A8" s="37"/>
      <c r="B8" s="41"/>
      <c r="C8" s="3" t="s">
        <v>5</v>
      </c>
      <c r="D8" s="3" t="s">
        <v>6</v>
      </c>
      <c r="E8" s="3" t="s">
        <v>7</v>
      </c>
      <c r="F8" s="3" t="s">
        <v>8</v>
      </c>
      <c r="G8" s="27" t="s">
        <v>9</v>
      </c>
      <c r="H8" s="27" t="s">
        <v>10</v>
      </c>
      <c r="I8" s="27" t="s">
        <v>11</v>
      </c>
      <c r="J8" s="40"/>
      <c r="K8" s="40"/>
      <c r="L8" s="40"/>
      <c r="M8" s="40"/>
    </row>
    <row r="9" spans="1:14" x14ac:dyDescent="0.25">
      <c r="A9" s="4"/>
      <c r="B9" s="5" t="s">
        <v>12</v>
      </c>
      <c r="C9" s="5" t="s">
        <v>13</v>
      </c>
      <c r="D9" s="5" t="s">
        <v>14</v>
      </c>
      <c r="E9" s="5" t="s">
        <v>15</v>
      </c>
      <c r="F9" s="5" t="s">
        <v>16</v>
      </c>
      <c r="G9" s="5" t="s">
        <v>17</v>
      </c>
      <c r="H9" s="5" t="s">
        <v>18</v>
      </c>
      <c r="I9" s="5" t="s">
        <v>19</v>
      </c>
      <c r="J9" s="26">
        <v>9</v>
      </c>
      <c r="K9" s="26">
        <v>10</v>
      </c>
      <c r="L9" s="26">
        <v>11</v>
      </c>
      <c r="M9" s="26">
        <v>12</v>
      </c>
      <c r="N9" s="25"/>
    </row>
    <row r="10" spans="1:14" x14ac:dyDescent="0.25">
      <c r="A10" s="4" t="s">
        <v>12</v>
      </c>
      <c r="B10" s="5" t="s">
        <v>20</v>
      </c>
      <c r="C10" s="5" t="s">
        <v>12</v>
      </c>
      <c r="D10" s="5" t="s">
        <v>21</v>
      </c>
      <c r="E10" s="5" t="s">
        <v>21</v>
      </c>
      <c r="F10" s="5" t="s">
        <v>20</v>
      </c>
      <c r="G10" s="5" t="s">
        <v>21</v>
      </c>
      <c r="H10" s="5" t="s">
        <v>22</v>
      </c>
      <c r="I10" s="5" t="s">
        <v>20</v>
      </c>
      <c r="J10" s="7" t="s">
        <v>23</v>
      </c>
      <c r="K10" s="8">
        <f>K11+K25+K28+K36+K40+K44+K15+K47</f>
        <v>2602982</v>
      </c>
      <c r="L10" s="8">
        <f t="shared" ref="L10:M10" si="0">L11+L25+L28+L36+L40+L44+L15+L47</f>
        <v>2420646</v>
      </c>
      <c r="M10" s="8">
        <f t="shared" si="0"/>
        <v>2473811</v>
      </c>
      <c r="N10" s="16"/>
    </row>
    <row r="11" spans="1:14" x14ac:dyDescent="0.25">
      <c r="A11" s="4" t="s">
        <v>13</v>
      </c>
      <c r="B11" s="5" t="s">
        <v>24</v>
      </c>
      <c r="C11" s="5" t="s">
        <v>12</v>
      </c>
      <c r="D11" s="5" t="s">
        <v>25</v>
      </c>
      <c r="E11" s="5" t="s">
        <v>21</v>
      </c>
      <c r="F11" s="5" t="s">
        <v>20</v>
      </c>
      <c r="G11" s="5" t="s">
        <v>21</v>
      </c>
      <c r="H11" s="5" t="s">
        <v>22</v>
      </c>
      <c r="I11" s="5" t="s">
        <v>20</v>
      </c>
      <c r="J11" s="7" t="s">
        <v>26</v>
      </c>
      <c r="K11" s="8">
        <f>K12</f>
        <v>420826</v>
      </c>
      <c r="L11" s="8">
        <f>L12</f>
        <v>466665</v>
      </c>
      <c r="M11" s="8">
        <f>M12</f>
        <v>493250</v>
      </c>
      <c r="N11" s="16"/>
    </row>
    <row r="12" spans="1:14" x14ac:dyDescent="0.25">
      <c r="A12" s="4" t="s">
        <v>14</v>
      </c>
      <c r="B12" s="5" t="s">
        <v>24</v>
      </c>
      <c r="C12" s="5" t="s">
        <v>12</v>
      </c>
      <c r="D12" s="5" t="s">
        <v>25</v>
      </c>
      <c r="E12" s="5" t="s">
        <v>27</v>
      </c>
      <c r="F12" s="5" t="s">
        <v>20</v>
      </c>
      <c r="G12" s="5" t="s">
        <v>25</v>
      </c>
      <c r="H12" s="5" t="s">
        <v>22</v>
      </c>
      <c r="I12" s="5" t="s">
        <v>28</v>
      </c>
      <c r="J12" s="7" t="s">
        <v>29</v>
      </c>
      <c r="K12" s="8">
        <f>SUM(K13:K14)</f>
        <v>420826</v>
      </c>
      <c r="L12" s="8">
        <f>SUM(L13:L14)</f>
        <v>466665</v>
      </c>
      <c r="M12" s="8">
        <f>SUM(M13:M14)</f>
        <v>493250</v>
      </c>
      <c r="N12" s="16"/>
    </row>
    <row r="13" spans="1:14" ht="103.5" customHeight="1" x14ac:dyDescent="0.25">
      <c r="A13" s="4" t="s">
        <v>15</v>
      </c>
      <c r="B13" s="5" t="s">
        <v>24</v>
      </c>
      <c r="C13" s="5" t="s">
        <v>12</v>
      </c>
      <c r="D13" s="5" t="s">
        <v>25</v>
      </c>
      <c r="E13" s="5" t="s">
        <v>27</v>
      </c>
      <c r="F13" s="5" t="s">
        <v>30</v>
      </c>
      <c r="G13" s="5" t="s">
        <v>25</v>
      </c>
      <c r="H13" s="5" t="s">
        <v>22</v>
      </c>
      <c r="I13" s="5" t="s">
        <v>28</v>
      </c>
      <c r="J13" s="7" t="s">
        <v>166</v>
      </c>
      <c r="K13" s="8">
        <f>437740-25400</f>
        <v>412340</v>
      </c>
      <c r="L13" s="8">
        <v>465530</v>
      </c>
      <c r="M13" s="8">
        <v>492070</v>
      </c>
    </row>
    <row r="14" spans="1:14" ht="79.5" customHeight="1" x14ac:dyDescent="0.25">
      <c r="A14" s="4" t="s">
        <v>16</v>
      </c>
      <c r="B14" s="5" t="s">
        <v>24</v>
      </c>
      <c r="C14" s="5" t="s">
        <v>12</v>
      </c>
      <c r="D14" s="5" t="s">
        <v>25</v>
      </c>
      <c r="E14" s="5" t="s">
        <v>27</v>
      </c>
      <c r="F14" s="5" t="s">
        <v>32</v>
      </c>
      <c r="G14" s="5" t="s">
        <v>25</v>
      </c>
      <c r="H14" s="5" t="s">
        <v>22</v>
      </c>
      <c r="I14" s="5" t="s">
        <v>28</v>
      </c>
      <c r="J14" s="7" t="s">
        <v>167</v>
      </c>
      <c r="K14" s="8">
        <f>1070+7416</f>
        <v>8486</v>
      </c>
      <c r="L14" s="8">
        <v>1135</v>
      </c>
      <c r="M14" s="8">
        <v>1180</v>
      </c>
    </row>
    <row r="15" spans="1:14" ht="32.25" customHeight="1" x14ac:dyDescent="0.25">
      <c r="A15" s="4" t="s">
        <v>17</v>
      </c>
      <c r="B15" s="5" t="s">
        <v>24</v>
      </c>
      <c r="C15" s="5" t="s">
        <v>12</v>
      </c>
      <c r="D15" s="5" t="s">
        <v>33</v>
      </c>
      <c r="E15" s="5" t="s">
        <v>21</v>
      </c>
      <c r="F15" s="5" t="s">
        <v>20</v>
      </c>
      <c r="G15" s="5" t="s">
        <v>21</v>
      </c>
      <c r="H15" s="5" t="s">
        <v>22</v>
      </c>
      <c r="I15" s="5" t="s">
        <v>20</v>
      </c>
      <c r="J15" s="7" t="s">
        <v>155</v>
      </c>
      <c r="K15" s="8">
        <f>K16</f>
        <v>456900</v>
      </c>
      <c r="L15" s="8">
        <f t="shared" ref="L15:M15" si="1">L16</f>
        <v>438500</v>
      </c>
      <c r="M15" s="8">
        <f t="shared" si="1"/>
        <v>442800</v>
      </c>
    </row>
    <row r="16" spans="1:14" ht="32.25" customHeight="1" x14ac:dyDescent="0.25">
      <c r="A16" s="4" t="s">
        <v>18</v>
      </c>
      <c r="B16" s="5" t="s">
        <v>24</v>
      </c>
      <c r="C16" s="5" t="s">
        <v>12</v>
      </c>
      <c r="D16" s="5" t="s">
        <v>33</v>
      </c>
      <c r="E16" s="5" t="s">
        <v>27</v>
      </c>
      <c r="F16" s="5" t="s">
        <v>20</v>
      </c>
      <c r="G16" s="5" t="s">
        <v>25</v>
      </c>
      <c r="H16" s="5" t="s">
        <v>22</v>
      </c>
      <c r="I16" s="5" t="s">
        <v>28</v>
      </c>
      <c r="J16" s="7" t="s">
        <v>154</v>
      </c>
      <c r="K16" s="8">
        <f>K17+K19+K21+K23</f>
        <v>456900</v>
      </c>
      <c r="L16" s="8">
        <f t="shared" ref="L16:M16" si="2">L17+L19+L21+L23</f>
        <v>438500</v>
      </c>
      <c r="M16" s="8">
        <f t="shared" si="2"/>
        <v>442800</v>
      </c>
    </row>
    <row r="17" spans="1:13" ht="65.25" customHeight="1" x14ac:dyDescent="0.25">
      <c r="A17" s="4" t="s">
        <v>19</v>
      </c>
      <c r="B17" s="5" t="s">
        <v>24</v>
      </c>
      <c r="C17" s="5" t="s">
        <v>12</v>
      </c>
      <c r="D17" s="5" t="s">
        <v>33</v>
      </c>
      <c r="E17" s="5" t="s">
        <v>27</v>
      </c>
      <c r="F17" s="5" t="s">
        <v>35</v>
      </c>
      <c r="G17" s="5" t="s">
        <v>25</v>
      </c>
      <c r="H17" s="5" t="s">
        <v>22</v>
      </c>
      <c r="I17" s="5" t="s">
        <v>28</v>
      </c>
      <c r="J17" s="7" t="s">
        <v>153</v>
      </c>
      <c r="K17" s="8">
        <f>K18</f>
        <v>238300</v>
      </c>
      <c r="L17" s="8">
        <f t="shared" ref="L17:M17" si="3">L18</f>
        <v>203700</v>
      </c>
      <c r="M17" s="8">
        <f t="shared" si="3"/>
        <v>202500</v>
      </c>
    </row>
    <row r="18" spans="1:13" ht="93" customHeight="1" x14ac:dyDescent="0.25">
      <c r="A18" s="4" t="s">
        <v>34</v>
      </c>
      <c r="B18" s="5" t="s">
        <v>24</v>
      </c>
      <c r="C18" s="5" t="s">
        <v>12</v>
      </c>
      <c r="D18" s="5" t="s">
        <v>33</v>
      </c>
      <c r="E18" s="5" t="s">
        <v>27</v>
      </c>
      <c r="F18" s="5" t="s">
        <v>36</v>
      </c>
      <c r="G18" s="5" t="s">
        <v>25</v>
      </c>
      <c r="H18" s="5" t="s">
        <v>22</v>
      </c>
      <c r="I18" s="5" t="s">
        <v>28</v>
      </c>
      <c r="J18" s="7" t="s">
        <v>152</v>
      </c>
      <c r="K18" s="8">
        <v>238300</v>
      </c>
      <c r="L18" s="8">
        <v>203700</v>
      </c>
      <c r="M18" s="8">
        <v>202500</v>
      </c>
    </row>
    <row r="19" spans="1:13" ht="77.25" customHeight="1" x14ac:dyDescent="0.25">
      <c r="A19" s="4" t="s">
        <v>37</v>
      </c>
      <c r="B19" s="5" t="s">
        <v>24</v>
      </c>
      <c r="C19" s="5" t="s">
        <v>12</v>
      </c>
      <c r="D19" s="5" t="s">
        <v>33</v>
      </c>
      <c r="E19" s="5" t="s">
        <v>27</v>
      </c>
      <c r="F19" s="5" t="s">
        <v>38</v>
      </c>
      <c r="G19" s="5" t="s">
        <v>25</v>
      </c>
      <c r="H19" s="5" t="s">
        <v>22</v>
      </c>
      <c r="I19" s="5" t="s">
        <v>28</v>
      </c>
      <c r="J19" s="7" t="s">
        <v>151</v>
      </c>
      <c r="K19" s="8">
        <f>K20</f>
        <v>1100</v>
      </c>
      <c r="L19" s="8">
        <f t="shared" ref="L19:M19" si="4">L20</f>
        <v>1500</v>
      </c>
      <c r="M19" s="8">
        <f t="shared" si="4"/>
        <v>1500</v>
      </c>
    </row>
    <row r="20" spans="1:13" ht="108" customHeight="1" x14ac:dyDescent="0.25">
      <c r="A20" s="4" t="s">
        <v>40</v>
      </c>
      <c r="B20" s="5" t="s">
        <v>24</v>
      </c>
      <c r="C20" s="5" t="s">
        <v>12</v>
      </c>
      <c r="D20" s="5" t="s">
        <v>33</v>
      </c>
      <c r="E20" s="5" t="s">
        <v>27</v>
      </c>
      <c r="F20" s="5" t="s">
        <v>39</v>
      </c>
      <c r="G20" s="5" t="s">
        <v>25</v>
      </c>
      <c r="H20" s="5" t="s">
        <v>22</v>
      </c>
      <c r="I20" s="5" t="s">
        <v>28</v>
      </c>
      <c r="J20" s="7" t="s">
        <v>150</v>
      </c>
      <c r="K20" s="8">
        <v>1100</v>
      </c>
      <c r="L20" s="8">
        <v>1500</v>
      </c>
      <c r="M20" s="8">
        <v>1500</v>
      </c>
    </row>
    <row r="21" spans="1:13" ht="68.25" customHeight="1" x14ac:dyDescent="0.25">
      <c r="A21" s="4" t="s">
        <v>43</v>
      </c>
      <c r="B21" s="5" t="s">
        <v>24</v>
      </c>
      <c r="C21" s="5" t="s">
        <v>12</v>
      </c>
      <c r="D21" s="5" t="s">
        <v>33</v>
      </c>
      <c r="E21" s="5" t="s">
        <v>27</v>
      </c>
      <c r="F21" s="5" t="s">
        <v>41</v>
      </c>
      <c r="G21" s="5" t="s">
        <v>25</v>
      </c>
      <c r="H21" s="5" t="s">
        <v>22</v>
      </c>
      <c r="I21" s="5" t="s">
        <v>28</v>
      </c>
      <c r="J21" s="7" t="s">
        <v>149</v>
      </c>
      <c r="K21" s="8">
        <f>K22</f>
        <v>247100</v>
      </c>
      <c r="L21" s="8">
        <f t="shared" ref="L21:M21" si="5">L22</f>
        <v>264200</v>
      </c>
      <c r="M21" s="8">
        <f t="shared" si="5"/>
        <v>273500</v>
      </c>
    </row>
    <row r="22" spans="1:13" ht="107.25" customHeight="1" x14ac:dyDescent="0.25">
      <c r="A22" s="4" t="s">
        <v>46</v>
      </c>
      <c r="B22" s="5" t="s">
        <v>24</v>
      </c>
      <c r="C22" s="5" t="s">
        <v>12</v>
      </c>
      <c r="D22" s="5" t="s">
        <v>33</v>
      </c>
      <c r="E22" s="5" t="s">
        <v>27</v>
      </c>
      <c r="F22" s="5" t="s">
        <v>42</v>
      </c>
      <c r="G22" s="5" t="s">
        <v>25</v>
      </c>
      <c r="H22" s="5" t="s">
        <v>22</v>
      </c>
      <c r="I22" s="5" t="s">
        <v>28</v>
      </c>
      <c r="J22" s="7" t="s">
        <v>148</v>
      </c>
      <c r="K22" s="8">
        <v>247100</v>
      </c>
      <c r="L22" s="8">
        <v>264200</v>
      </c>
      <c r="M22" s="8">
        <v>273500</v>
      </c>
    </row>
    <row r="23" spans="1:13" ht="71.25" customHeight="1" x14ac:dyDescent="0.25">
      <c r="A23" s="4" t="s">
        <v>49</v>
      </c>
      <c r="B23" s="5" t="s">
        <v>24</v>
      </c>
      <c r="C23" s="5" t="s">
        <v>12</v>
      </c>
      <c r="D23" s="5" t="s">
        <v>33</v>
      </c>
      <c r="E23" s="5" t="s">
        <v>27</v>
      </c>
      <c r="F23" s="5" t="s">
        <v>44</v>
      </c>
      <c r="G23" s="5" t="s">
        <v>25</v>
      </c>
      <c r="H23" s="5" t="s">
        <v>22</v>
      </c>
      <c r="I23" s="5" t="s">
        <v>28</v>
      </c>
      <c r="J23" s="7" t="s">
        <v>147</v>
      </c>
      <c r="K23" s="8">
        <f>K24</f>
        <v>-29600</v>
      </c>
      <c r="L23" s="8">
        <f t="shared" ref="L23:M23" si="6">L24</f>
        <v>-30900</v>
      </c>
      <c r="M23" s="8">
        <f t="shared" si="6"/>
        <v>-34700</v>
      </c>
    </row>
    <row r="24" spans="1:13" ht="103.5" customHeight="1" x14ac:dyDescent="0.25">
      <c r="A24" s="4" t="s">
        <v>51</v>
      </c>
      <c r="B24" s="5" t="s">
        <v>24</v>
      </c>
      <c r="C24" s="5" t="s">
        <v>12</v>
      </c>
      <c r="D24" s="5" t="s">
        <v>33</v>
      </c>
      <c r="E24" s="5" t="s">
        <v>27</v>
      </c>
      <c r="F24" s="5" t="s">
        <v>45</v>
      </c>
      <c r="G24" s="5" t="s">
        <v>25</v>
      </c>
      <c r="H24" s="5" t="s">
        <v>22</v>
      </c>
      <c r="I24" s="5" t="s">
        <v>28</v>
      </c>
      <c r="J24" s="7" t="s">
        <v>146</v>
      </c>
      <c r="K24" s="8">
        <v>-29600</v>
      </c>
      <c r="L24" s="8">
        <v>-30900</v>
      </c>
      <c r="M24" s="8">
        <v>-34700</v>
      </c>
    </row>
    <row r="25" spans="1:13" x14ac:dyDescent="0.25">
      <c r="A25" s="4" t="s">
        <v>52</v>
      </c>
      <c r="B25" s="5" t="s">
        <v>24</v>
      </c>
      <c r="C25" s="5" t="s">
        <v>12</v>
      </c>
      <c r="D25" s="5" t="s">
        <v>47</v>
      </c>
      <c r="E25" s="5" t="s">
        <v>21</v>
      </c>
      <c r="F25" s="5" t="s">
        <v>20</v>
      </c>
      <c r="G25" s="5" t="s">
        <v>21</v>
      </c>
      <c r="H25" s="5" t="s">
        <v>22</v>
      </c>
      <c r="I25" s="5" t="s">
        <v>20</v>
      </c>
      <c r="J25" s="7" t="s">
        <v>48</v>
      </c>
      <c r="K25" s="8">
        <f>K26</f>
        <v>6621</v>
      </c>
      <c r="L25" s="8">
        <f>L26</f>
        <v>15756</v>
      </c>
      <c r="M25" s="8">
        <f>M26</f>
        <v>16608</v>
      </c>
    </row>
    <row r="26" spans="1:13" x14ac:dyDescent="0.25">
      <c r="A26" s="4" t="s">
        <v>55</v>
      </c>
      <c r="B26" s="5" t="s">
        <v>24</v>
      </c>
      <c r="C26" s="5" t="s">
        <v>12</v>
      </c>
      <c r="D26" s="5" t="s">
        <v>47</v>
      </c>
      <c r="E26" s="5" t="s">
        <v>33</v>
      </c>
      <c r="F26" s="5" t="s">
        <v>20</v>
      </c>
      <c r="G26" s="5" t="s">
        <v>25</v>
      </c>
      <c r="H26" s="5" t="s">
        <v>22</v>
      </c>
      <c r="I26" s="5" t="s">
        <v>28</v>
      </c>
      <c r="J26" s="7" t="s">
        <v>50</v>
      </c>
      <c r="K26" s="8">
        <f>SUM(K27:K27)</f>
        <v>6621</v>
      </c>
      <c r="L26" s="8">
        <f>SUM(L27:L27)</f>
        <v>15756</v>
      </c>
      <c r="M26" s="8">
        <f>SUM(M27:M27)</f>
        <v>16608</v>
      </c>
    </row>
    <row r="27" spans="1:13" x14ac:dyDescent="0.25">
      <c r="A27" s="4" t="s">
        <v>57</v>
      </c>
      <c r="B27" s="9" t="s">
        <v>24</v>
      </c>
      <c r="C27" s="9" t="s">
        <v>12</v>
      </c>
      <c r="D27" s="9" t="s">
        <v>47</v>
      </c>
      <c r="E27" s="9" t="s">
        <v>33</v>
      </c>
      <c r="F27" s="9" t="s">
        <v>30</v>
      </c>
      <c r="G27" s="9" t="s">
        <v>25</v>
      </c>
      <c r="H27" s="9" t="s">
        <v>22</v>
      </c>
      <c r="I27" s="9" t="s">
        <v>28</v>
      </c>
      <c r="J27" s="10" t="s">
        <v>50</v>
      </c>
      <c r="K27" s="8">
        <f>14906-8285</f>
        <v>6621</v>
      </c>
      <c r="L27" s="8">
        <v>15756</v>
      </c>
      <c r="M27" s="8">
        <v>16608</v>
      </c>
    </row>
    <row r="28" spans="1:13" x14ac:dyDescent="0.25">
      <c r="A28" s="4" t="s">
        <v>58</v>
      </c>
      <c r="B28" s="5" t="s">
        <v>24</v>
      </c>
      <c r="C28" s="5" t="s">
        <v>12</v>
      </c>
      <c r="D28" s="5" t="s">
        <v>53</v>
      </c>
      <c r="E28" s="5" t="s">
        <v>21</v>
      </c>
      <c r="F28" s="5" t="s">
        <v>20</v>
      </c>
      <c r="G28" s="5" t="s">
        <v>21</v>
      </c>
      <c r="H28" s="5" t="s">
        <v>22</v>
      </c>
      <c r="I28" s="5" t="s">
        <v>20</v>
      </c>
      <c r="J28" s="7" t="s">
        <v>54</v>
      </c>
      <c r="K28" s="8">
        <f>K29+K31</f>
        <v>1481816</v>
      </c>
      <c r="L28" s="8">
        <f>L29+L31</f>
        <v>1404906</v>
      </c>
      <c r="M28" s="8">
        <f>M29+M31</f>
        <v>1426334</v>
      </c>
    </row>
    <row r="29" spans="1:13" x14ac:dyDescent="0.25">
      <c r="A29" s="4" t="s">
        <v>60</v>
      </c>
      <c r="B29" s="11" t="s">
        <v>24</v>
      </c>
      <c r="C29" s="11" t="s">
        <v>12</v>
      </c>
      <c r="D29" s="11" t="s">
        <v>53</v>
      </c>
      <c r="E29" s="11" t="s">
        <v>25</v>
      </c>
      <c r="F29" s="11" t="s">
        <v>20</v>
      </c>
      <c r="G29" s="11" t="s">
        <v>21</v>
      </c>
      <c r="H29" s="11" t="s">
        <v>22</v>
      </c>
      <c r="I29" s="11" t="s">
        <v>28</v>
      </c>
      <c r="J29" s="12" t="s">
        <v>56</v>
      </c>
      <c r="K29" s="8">
        <f>K30</f>
        <v>330467</v>
      </c>
      <c r="L29" s="8">
        <f>L30</f>
        <v>414536</v>
      </c>
      <c r="M29" s="8">
        <f>M30</f>
        <v>421559</v>
      </c>
    </row>
    <row r="30" spans="1:13" ht="51" x14ac:dyDescent="0.25">
      <c r="A30" s="4" t="s">
        <v>62</v>
      </c>
      <c r="B30" s="11" t="s">
        <v>24</v>
      </c>
      <c r="C30" s="11" t="s">
        <v>12</v>
      </c>
      <c r="D30" s="11" t="s">
        <v>53</v>
      </c>
      <c r="E30" s="11" t="s">
        <v>25</v>
      </c>
      <c r="F30" s="11" t="s">
        <v>32</v>
      </c>
      <c r="G30" s="11" t="s">
        <v>37</v>
      </c>
      <c r="H30" s="11" t="s">
        <v>22</v>
      </c>
      <c r="I30" s="11" t="s">
        <v>28</v>
      </c>
      <c r="J30" s="12" t="s">
        <v>143</v>
      </c>
      <c r="K30" s="8">
        <f>370467-40000</f>
        <v>330467</v>
      </c>
      <c r="L30" s="8">
        <v>414536</v>
      </c>
      <c r="M30" s="8">
        <v>421559</v>
      </c>
    </row>
    <row r="31" spans="1:13" x14ac:dyDescent="0.25">
      <c r="A31" s="4" t="s">
        <v>64</v>
      </c>
      <c r="B31" s="11" t="s">
        <v>24</v>
      </c>
      <c r="C31" s="11" t="s">
        <v>12</v>
      </c>
      <c r="D31" s="11" t="s">
        <v>53</v>
      </c>
      <c r="E31" s="11" t="s">
        <v>53</v>
      </c>
      <c r="F31" s="11" t="s">
        <v>20</v>
      </c>
      <c r="G31" s="11" t="s">
        <v>21</v>
      </c>
      <c r="H31" s="11" t="s">
        <v>22</v>
      </c>
      <c r="I31" s="11" t="s">
        <v>28</v>
      </c>
      <c r="J31" s="12" t="s">
        <v>59</v>
      </c>
      <c r="K31" s="8">
        <f>K32+K34</f>
        <v>1151349</v>
      </c>
      <c r="L31" s="8">
        <f>L32+L34</f>
        <v>990370</v>
      </c>
      <c r="M31" s="8">
        <f>M32+M34</f>
        <v>1004775</v>
      </c>
    </row>
    <row r="32" spans="1:13" x14ac:dyDescent="0.25">
      <c r="A32" s="4" t="s">
        <v>67</v>
      </c>
      <c r="B32" s="11" t="s">
        <v>24</v>
      </c>
      <c r="C32" s="11" t="s">
        <v>12</v>
      </c>
      <c r="D32" s="11" t="s">
        <v>53</v>
      </c>
      <c r="E32" s="11" t="s">
        <v>53</v>
      </c>
      <c r="F32" s="11" t="s">
        <v>32</v>
      </c>
      <c r="G32" s="11" t="s">
        <v>21</v>
      </c>
      <c r="H32" s="11" t="s">
        <v>22</v>
      </c>
      <c r="I32" s="11" t="s">
        <v>28</v>
      </c>
      <c r="J32" s="12" t="s">
        <v>61</v>
      </c>
      <c r="K32" s="8">
        <f>K33</f>
        <v>601061</v>
      </c>
      <c r="L32" s="8">
        <f>L33</f>
        <v>376044</v>
      </c>
      <c r="M32" s="8">
        <f>M33</f>
        <v>376411</v>
      </c>
    </row>
    <row r="33" spans="1:13" ht="38.25" x14ac:dyDescent="0.25">
      <c r="A33" s="4" t="s">
        <v>69</v>
      </c>
      <c r="B33" s="11" t="s">
        <v>24</v>
      </c>
      <c r="C33" s="11" t="s">
        <v>12</v>
      </c>
      <c r="D33" s="11" t="s">
        <v>53</v>
      </c>
      <c r="E33" s="11" t="s">
        <v>53</v>
      </c>
      <c r="F33" s="11" t="s">
        <v>63</v>
      </c>
      <c r="G33" s="11" t="s">
        <v>37</v>
      </c>
      <c r="H33" s="11" t="s">
        <v>22</v>
      </c>
      <c r="I33" s="11" t="s">
        <v>28</v>
      </c>
      <c r="J33" s="18" t="s">
        <v>145</v>
      </c>
      <c r="K33" s="8">
        <f>375677+225384</f>
        <v>601061</v>
      </c>
      <c r="L33" s="8">
        <v>376044</v>
      </c>
      <c r="M33" s="8">
        <v>376411</v>
      </c>
    </row>
    <row r="34" spans="1:13" x14ac:dyDescent="0.25">
      <c r="A34" s="4" t="s">
        <v>72</v>
      </c>
      <c r="B34" s="11" t="s">
        <v>24</v>
      </c>
      <c r="C34" s="11" t="s">
        <v>12</v>
      </c>
      <c r="D34" s="11" t="s">
        <v>53</v>
      </c>
      <c r="E34" s="11" t="s">
        <v>53</v>
      </c>
      <c r="F34" s="11" t="s">
        <v>65</v>
      </c>
      <c r="G34" s="11" t="s">
        <v>21</v>
      </c>
      <c r="H34" s="11" t="s">
        <v>22</v>
      </c>
      <c r="I34" s="11" t="s">
        <v>28</v>
      </c>
      <c r="J34" s="13" t="s">
        <v>66</v>
      </c>
      <c r="K34" s="8">
        <f>K35</f>
        <v>550288</v>
      </c>
      <c r="L34" s="8">
        <f>L35</f>
        <v>614326</v>
      </c>
      <c r="M34" s="8">
        <f>M35</f>
        <v>628364</v>
      </c>
    </row>
    <row r="35" spans="1:13" ht="38.25" x14ac:dyDescent="0.25">
      <c r="A35" s="4" t="s">
        <v>74</v>
      </c>
      <c r="B35" s="11" t="s">
        <v>24</v>
      </c>
      <c r="C35" s="11" t="s">
        <v>12</v>
      </c>
      <c r="D35" s="11" t="s">
        <v>53</v>
      </c>
      <c r="E35" s="11" t="s">
        <v>53</v>
      </c>
      <c r="F35" s="11" t="s">
        <v>68</v>
      </c>
      <c r="G35" s="11" t="s">
        <v>37</v>
      </c>
      <c r="H35" s="11" t="s">
        <v>22</v>
      </c>
      <c r="I35" s="11" t="s">
        <v>28</v>
      </c>
      <c r="J35" s="18" t="s">
        <v>144</v>
      </c>
      <c r="K35" s="8">
        <f>600288-50000</f>
        <v>550288</v>
      </c>
      <c r="L35" s="8">
        <v>614326</v>
      </c>
      <c r="M35" s="8">
        <v>628364</v>
      </c>
    </row>
    <row r="36" spans="1:13" x14ac:dyDescent="0.25">
      <c r="A36" s="4" t="s">
        <v>76</v>
      </c>
      <c r="B36" s="5" t="s">
        <v>128</v>
      </c>
      <c r="C36" s="5" t="s">
        <v>12</v>
      </c>
      <c r="D36" s="5" t="s">
        <v>70</v>
      </c>
      <c r="E36" s="5" t="s">
        <v>21</v>
      </c>
      <c r="F36" s="5" t="s">
        <v>20</v>
      </c>
      <c r="G36" s="5" t="s">
        <v>21</v>
      </c>
      <c r="H36" s="5" t="s">
        <v>22</v>
      </c>
      <c r="I36" s="5" t="s">
        <v>20</v>
      </c>
      <c r="J36" s="7" t="s">
        <v>71</v>
      </c>
      <c r="K36" s="8">
        <f t="shared" ref="K36:M38" si="7">K37</f>
        <v>3000</v>
      </c>
      <c r="L36" s="8">
        <f t="shared" si="7"/>
        <v>4000</v>
      </c>
      <c r="M36" s="8">
        <f t="shared" si="7"/>
        <v>4000</v>
      </c>
    </row>
    <row r="37" spans="1:13" ht="44.25" customHeight="1" x14ac:dyDescent="0.25">
      <c r="A37" s="4" t="s">
        <v>77</v>
      </c>
      <c r="B37" s="14" t="s">
        <v>128</v>
      </c>
      <c r="C37" s="14" t="s">
        <v>12</v>
      </c>
      <c r="D37" s="14" t="s">
        <v>70</v>
      </c>
      <c r="E37" s="14" t="s">
        <v>73</v>
      </c>
      <c r="F37" s="14" t="s">
        <v>20</v>
      </c>
      <c r="G37" s="14" t="s">
        <v>25</v>
      </c>
      <c r="H37" s="14" t="s">
        <v>22</v>
      </c>
      <c r="I37" s="14" t="s">
        <v>28</v>
      </c>
      <c r="J37" s="28" t="s">
        <v>142</v>
      </c>
      <c r="K37" s="8">
        <f t="shared" si="7"/>
        <v>3000</v>
      </c>
      <c r="L37" s="8">
        <f t="shared" si="7"/>
        <v>4000</v>
      </c>
      <c r="M37" s="8">
        <f t="shared" si="7"/>
        <v>4000</v>
      </c>
    </row>
    <row r="38" spans="1:13" ht="65.25" customHeight="1" x14ac:dyDescent="0.25">
      <c r="A38" s="4" t="s">
        <v>78</v>
      </c>
      <c r="B38" s="14">
        <v>820</v>
      </c>
      <c r="C38" s="14" t="s">
        <v>12</v>
      </c>
      <c r="D38" s="14" t="s">
        <v>70</v>
      </c>
      <c r="E38" s="14" t="s">
        <v>73</v>
      </c>
      <c r="F38" s="14" t="s">
        <v>31</v>
      </c>
      <c r="G38" s="14" t="s">
        <v>25</v>
      </c>
      <c r="H38" s="14" t="s">
        <v>22</v>
      </c>
      <c r="I38" s="14" t="s">
        <v>28</v>
      </c>
      <c r="J38" s="28" t="s">
        <v>141</v>
      </c>
      <c r="K38" s="8">
        <f>K39</f>
        <v>3000</v>
      </c>
      <c r="L38" s="8">
        <f t="shared" si="7"/>
        <v>4000</v>
      </c>
      <c r="M38" s="8">
        <f t="shared" si="7"/>
        <v>4000</v>
      </c>
    </row>
    <row r="39" spans="1:13" ht="90" x14ac:dyDescent="0.25">
      <c r="A39" s="4" t="s">
        <v>79</v>
      </c>
      <c r="B39" s="14" t="s">
        <v>128</v>
      </c>
      <c r="C39" s="14" t="s">
        <v>12</v>
      </c>
      <c r="D39" s="14" t="s">
        <v>70</v>
      </c>
      <c r="E39" s="14" t="s">
        <v>73</v>
      </c>
      <c r="F39" s="14" t="s">
        <v>31</v>
      </c>
      <c r="G39" s="14" t="s">
        <v>25</v>
      </c>
      <c r="H39" s="14" t="s">
        <v>101</v>
      </c>
      <c r="I39" s="14" t="s">
        <v>28</v>
      </c>
      <c r="J39" s="19" t="s">
        <v>102</v>
      </c>
      <c r="K39" s="8">
        <f>4000-1000</f>
        <v>3000</v>
      </c>
      <c r="L39" s="8">
        <v>4000</v>
      </c>
      <c r="M39" s="8">
        <v>4000</v>
      </c>
    </row>
    <row r="40" spans="1:13" ht="51" x14ac:dyDescent="0.25">
      <c r="A40" s="4" t="s">
        <v>80</v>
      </c>
      <c r="B40" s="5" t="s">
        <v>128</v>
      </c>
      <c r="C40" s="5" t="s">
        <v>12</v>
      </c>
      <c r="D40" s="5" t="s">
        <v>40</v>
      </c>
      <c r="E40" s="5" t="s">
        <v>21</v>
      </c>
      <c r="F40" s="5" t="s">
        <v>20</v>
      </c>
      <c r="G40" s="5" t="s">
        <v>21</v>
      </c>
      <c r="H40" s="5" t="s">
        <v>22</v>
      </c>
      <c r="I40" s="5" t="s">
        <v>20</v>
      </c>
      <c r="J40" s="7" t="s">
        <v>140</v>
      </c>
      <c r="K40" s="8">
        <f t="shared" ref="K40:M41" si="8">K41</f>
        <v>85819</v>
      </c>
      <c r="L40" s="8">
        <f t="shared" si="8"/>
        <v>85819</v>
      </c>
      <c r="M40" s="8">
        <f t="shared" si="8"/>
        <v>85819</v>
      </c>
    </row>
    <row r="41" spans="1:13" ht="81" customHeight="1" x14ac:dyDescent="0.25">
      <c r="A41" s="4" t="s">
        <v>82</v>
      </c>
      <c r="B41" s="5" t="s">
        <v>128</v>
      </c>
      <c r="C41" s="5" t="s">
        <v>12</v>
      </c>
      <c r="D41" s="5" t="s">
        <v>40</v>
      </c>
      <c r="E41" s="5" t="s">
        <v>47</v>
      </c>
      <c r="F41" s="5" t="s">
        <v>20</v>
      </c>
      <c r="G41" s="5" t="s">
        <v>21</v>
      </c>
      <c r="H41" s="5" t="s">
        <v>22</v>
      </c>
      <c r="I41" s="5" t="s">
        <v>75</v>
      </c>
      <c r="J41" s="7" t="s">
        <v>160</v>
      </c>
      <c r="K41" s="8">
        <f>K42</f>
        <v>85819</v>
      </c>
      <c r="L41" s="8">
        <f t="shared" si="8"/>
        <v>85819</v>
      </c>
      <c r="M41" s="8">
        <f t="shared" si="8"/>
        <v>85819</v>
      </c>
    </row>
    <row r="42" spans="1:13" ht="69.75" customHeight="1" x14ac:dyDescent="0.25">
      <c r="A42" s="4" t="s">
        <v>84</v>
      </c>
      <c r="B42" s="5" t="s">
        <v>128</v>
      </c>
      <c r="C42" s="5" t="s">
        <v>12</v>
      </c>
      <c r="D42" s="5" t="s">
        <v>40</v>
      </c>
      <c r="E42" s="5" t="s">
        <v>47</v>
      </c>
      <c r="F42" s="5" t="s">
        <v>31</v>
      </c>
      <c r="G42" s="5" t="s">
        <v>21</v>
      </c>
      <c r="H42" s="5" t="s">
        <v>22</v>
      </c>
      <c r="I42" s="5" t="s">
        <v>75</v>
      </c>
      <c r="J42" s="7" t="s">
        <v>161</v>
      </c>
      <c r="K42" s="8">
        <f>SUM(K43:K43)</f>
        <v>85819</v>
      </c>
      <c r="L42" s="8">
        <f>SUM(L43:L43)</f>
        <v>85819</v>
      </c>
      <c r="M42" s="8">
        <f>SUM(M43:M43)</f>
        <v>85819</v>
      </c>
    </row>
    <row r="43" spans="1:13" ht="70.5" customHeight="1" x14ac:dyDescent="0.25">
      <c r="A43" s="4" t="s">
        <v>85</v>
      </c>
      <c r="B43" s="5" t="s">
        <v>128</v>
      </c>
      <c r="C43" s="5" t="s">
        <v>12</v>
      </c>
      <c r="D43" s="5" t="s">
        <v>40</v>
      </c>
      <c r="E43" s="5" t="s">
        <v>47</v>
      </c>
      <c r="F43" s="5" t="s">
        <v>127</v>
      </c>
      <c r="G43" s="5" t="s">
        <v>37</v>
      </c>
      <c r="H43" s="5" t="s">
        <v>22</v>
      </c>
      <c r="I43" s="5" t="s">
        <v>75</v>
      </c>
      <c r="J43" s="7" t="s">
        <v>162</v>
      </c>
      <c r="K43" s="8">
        <v>85819</v>
      </c>
      <c r="L43" s="8">
        <v>85819</v>
      </c>
      <c r="M43" s="8">
        <v>85819</v>
      </c>
    </row>
    <row r="44" spans="1:13" x14ac:dyDescent="0.25">
      <c r="A44" s="4" t="s">
        <v>86</v>
      </c>
      <c r="B44" s="5" t="s">
        <v>128</v>
      </c>
      <c r="C44" s="5" t="s">
        <v>12</v>
      </c>
      <c r="D44" s="5" t="s">
        <v>52</v>
      </c>
      <c r="E44" s="5" t="s">
        <v>21</v>
      </c>
      <c r="F44" s="5" t="s">
        <v>20</v>
      </c>
      <c r="G44" s="5" t="s">
        <v>21</v>
      </c>
      <c r="H44" s="5" t="s">
        <v>22</v>
      </c>
      <c r="I44" s="5" t="s">
        <v>20</v>
      </c>
      <c r="J44" s="7" t="s">
        <v>81</v>
      </c>
      <c r="K44" s="8">
        <f>K45</f>
        <v>5000</v>
      </c>
      <c r="L44" s="8">
        <f>L45</f>
        <v>5000</v>
      </c>
      <c r="M44" s="8">
        <f>M45</f>
        <v>5000</v>
      </c>
    </row>
    <row r="45" spans="1:13" ht="40.5" customHeight="1" x14ac:dyDescent="0.25">
      <c r="A45" s="4" t="s">
        <v>87</v>
      </c>
      <c r="B45" s="5" t="s">
        <v>128</v>
      </c>
      <c r="C45" s="5" t="s">
        <v>12</v>
      </c>
      <c r="D45" s="5" t="s">
        <v>52</v>
      </c>
      <c r="E45" s="5" t="s">
        <v>27</v>
      </c>
      <c r="F45" s="5" t="s">
        <v>20</v>
      </c>
      <c r="G45" s="5" t="s">
        <v>27</v>
      </c>
      <c r="H45" s="5" t="s">
        <v>22</v>
      </c>
      <c r="I45" s="5" t="s">
        <v>83</v>
      </c>
      <c r="J45" s="7" t="s">
        <v>139</v>
      </c>
      <c r="K45" s="8">
        <f>SUM(K46)</f>
        <v>5000</v>
      </c>
      <c r="L45" s="8">
        <f>SUM(L46)</f>
        <v>5000</v>
      </c>
      <c r="M45" s="8">
        <f>SUM(M46)</f>
        <v>5000</v>
      </c>
    </row>
    <row r="46" spans="1:13" ht="57" customHeight="1" x14ac:dyDescent="0.25">
      <c r="A46" s="4" t="s">
        <v>88</v>
      </c>
      <c r="B46" s="5" t="s">
        <v>128</v>
      </c>
      <c r="C46" s="5" t="s">
        <v>12</v>
      </c>
      <c r="D46" s="5" t="s">
        <v>52</v>
      </c>
      <c r="E46" s="5" t="s">
        <v>27</v>
      </c>
      <c r="F46" s="5" t="s">
        <v>31</v>
      </c>
      <c r="G46" s="5" t="s">
        <v>27</v>
      </c>
      <c r="H46" s="5" t="s">
        <v>22</v>
      </c>
      <c r="I46" s="5" t="s">
        <v>83</v>
      </c>
      <c r="J46" s="7" t="s">
        <v>138</v>
      </c>
      <c r="K46" s="8">
        <v>5000</v>
      </c>
      <c r="L46" s="8">
        <v>5000</v>
      </c>
      <c r="M46" s="8">
        <v>5000</v>
      </c>
    </row>
    <row r="47" spans="1:13" ht="16.5" customHeight="1" x14ac:dyDescent="0.25">
      <c r="A47" s="4" t="s">
        <v>89</v>
      </c>
      <c r="B47" s="31" t="s">
        <v>128</v>
      </c>
      <c r="C47" s="31" t="s">
        <v>12</v>
      </c>
      <c r="D47" s="31" t="s">
        <v>55</v>
      </c>
      <c r="E47" s="31" t="s">
        <v>21</v>
      </c>
      <c r="F47" s="31" t="s">
        <v>20</v>
      </c>
      <c r="G47" s="31" t="s">
        <v>21</v>
      </c>
      <c r="H47" s="31" t="s">
        <v>22</v>
      </c>
      <c r="I47" s="31" t="s">
        <v>20</v>
      </c>
      <c r="J47" s="32" t="s">
        <v>181</v>
      </c>
      <c r="K47" s="8">
        <f>K48</f>
        <v>143000</v>
      </c>
      <c r="L47" s="8">
        <f t="shared" ref="L47:M47" si="9">L48</f>
        <v>0</v>
      </c>
      <c r="M47" s="8">
        <f t="shared" si="9"/>
        <v>0</v>
      </c>
    </row>
    <row r="48" spans="1:13" ht="24" customHeight="1" x14ac:dyDescent="0.25">
      <c r="A48" s="4" t="s">
        <v>90</v>
      </c>
      <c r="B48" s="31" t="s">
        <v>128</v>
      </c>
      <c r="C48" s="31" t="s">
        <v>12</v>
      </c>
      <c r="D48" s="31" t="s">
        <v>55</v>
      </c>
      <c r="E48" s="31" t="s">
        <v>51</v>
      </c>
      <c r="F48" s="31" t="s">
        <v>20</v>
      </c>
      <c r="G48" s="31" t="s">
        <v>21</v>
      </c>
      <c r="H48" s="31" t="s">
        <v>22</v>
      </c>
      <c r="I48" s="31" t="s">
        <v>106</v>
      </c>
      <c r="J48" s="32" t="s">
        <v>182</v>
      </c>
      <c r="K48" s="8">
        <f>K49</f>
        <v>143000</v>
      </c>
      <c r="L48" s="8">
        <f t="shared" ref="L48:M48" si="10">L49</f>
        <v>0</v>
      </c>
      <c r="M48" s="8">
        <f t="shared" si="10"/>
        <v>0</v>
      </c>
    </row>
    <row r="49" spans="1:14" ht="30.75" customHeight="1" x14ac:dyDescent="0.25">
      <c r="A49" s="4" t="s">
        <v>91</v>
      </c>
      <c r="B49" s="31" t="s">
        <v>128</v>
      </c>
      <c r="C49" s="31" t="s">
        <v>12</v>
      </c>
      <c r="D49" s="31" t="s">
        <v>55</v>
      </c>
      <c r="E49" s="31" t="s">
        <v>51</v>
      </c>
      <c r="F49" s="31" t="s">
        <v>32</v>
      </c>
      <c r="G49" s="31" t="s">
        <v>37</v>
      </c>
      <c r="H49" s="31" t="s">
        <v>22</v>
      </c>
      <c r="I49" s="31" t="s">
        <v>106</v>
      </c>
      <c r="J49" s="32" t="s">
        <v>183</v>
      </c>
      <c r="K49" s="8">
        <f>SUM(K50:K52)</f>
        <v>143000</v>
      </c>
      <c r="L49" s="8">
        <f t="shared" ref="L49:M49" si="11">SUM(L50:L52)</f>
        <v>0</v>
      </c>
      <c r="M49" s="8">
        <f t="shared" si="11"/>
        <v>0</v>
      </c>
    </row>
    <row r="50" spans="1:14" ht="56.25" customHeight="1" x14ac:dyDescent="0.25">
      <c r="A50" s="4" t="s">
        <v>92</v>
      </c>
      <c r="B50" s="31" t="s">
        <v>128</v>
      </c>
      <c r="C50" s="31" t="s">
        <v>12</v>
      </c>
      <c r="D50" s="31" t="s">
        <v>55</v>
      </c>
      <c r="E50" s="31" t="s">
        <v>51</v>
      </c>
      <c r="F50" s="31" t="s">
        <v>32</v>
      </c>
      <c r="G50" s="31" t="s">
        <v>37</v>
      </c>
      <c r="H50" s="31" t="s">
        <v>184</v>
      </c>
      <c r="I50" s="31" t="s">
        <v>106</v>
      </c>
      <c r="J50" s="33" t="s">
        <v>188</v>
      </c>
      <c r="K50" s="8">
        <v>78000</v>
      </c>
      <c r="L50" s="8">
        <v>0</v>
      </c>
      <c r="M50" s="8">
        <v>0</v>
      </c>
    </row>
    <row r="51" spans="1:14" ht="52.5" customHeight="1" x14ac:dyDescent="0.25">
      <c r="A51" s="4" t="s">
        <v>93</v>
      </c>
      <c r="B51" s="31" t="s">
        <v>128</v>
      </c>
      <c r="C51" s="31" t="s">
        <v>12</v>
      </c>
      <c r="D51" s="31" t="s">
        <v>55</v>
      </c>
      <c r="E51" s="31" t="s">
        <v>51</v>
      </c>
      <c r="F51" s="31" t="s">
        <v>32</v>
      </c>
      <c r="G51" s="31" t="s">
        <v>37</v>
      </c>
      <c r="H51" s="31" t="s">
        <v>185</v>
      </c>
      <c r="I51" s="31" t="s">
        <v>106</v>
      </c>
      <c r="J51" s="33" t="s">
        <v>189</v>
      </c>
      <c r="K51" s="8">
        <v>34000</v>
      </c>
      <c r="L51" s="8">
        <v>0</v>
      </c>
      <c r="M51" s="8">
        <v>0</v>
      </c>
    </row>
    <row r="52" spans="1:14" ht="45" customHeight="1" x14ac:dyDescent="0.25">
      <c r="A52" s="4" t="s">
        <v>94</v>
      </c>
      <c r="B52" s="31" t="s">
        <v>128</v>
      </c>
      <c r="C52" s="31" t="s">
        <v>12</v>
      </c>
      <c r="D52" s="31" t="s">
        <v>55</v>
      </c>
      <c r="E52" s="31" t="s">
        <v>51</v>
      </c>
      <c r="F52" s="31" t="s">
        <v>32</v>
      </c>
      <c r="G52" s="31" t="s">
        <v>37</v>
      </c>
      <c r="H52" s="5" t="s">
        <v>186</v>
      </c>
      <c r="I52" s="5" t="s">
        <v>106</v>
      </c>
      <c r="J52" s="7" t="s">
        <v>187</v>
      </c>
      <c r="K52" s="8">
        <v>31000</v>
      </c>
      <c r="L52" s="8">
        <v>0</v>
      </c>
      <c r="M52" s="8">
        <v>0</v>
      </c>
    </row>
    <row r="53" spans="1:14" x14ac:dyDescent="0.25">
      <c r="A53" s="4" t="s">
        <v>95</v>
      </c>
      <c r="B53" s="5" t="s">
        <v>128</v>
      </c>
      <c r="C53" s="20" t="s">
        <v>13</v>
      </c>
      <c r="D53" s="20" t="s">
        <v>21</v>
      </c>
      <c r="E53" s="20" t="s">
        <v>21</v>
      </c>
      <c r="F53" s="20" t="s">
        <v>20</v>
      </c>
      <c r="G53" s="20" t="s">
        <v>21</v>
      </c>
      <c r="H53" s="20" t="s">
        <v>22</v>
      </c>
      <c r="I53" s="20" t="s">
        <v>20</v>
      </c>
      <c r="J53" s="18" t="s">
        <v>105</v>
      </c>
      <c r="K53" s="21">
        <f>K54</f>
        <v>21637684</v>
      </c>
      <c r="L53" s="21">
        <f t="shared" ref="L53:M53" si="12">L54</f>
        <v>5934368</v>
      </c>
      <c r="M53" s="21">
        <f t="shared" si="12"/>
        <v>5962544</v>
      </c>
    </row>
    <row r="54" spans="1:14" ht="27" customHeight="1" x14ac:dyDescent="0.25">
      <c r="A54" s="4" t="s">
        <v>96</v>
      </c>
      <c r="B54" s="5" t="s">
        <v>128</v>
      </c>
      <c r="C54" s="20" t="s">
        <v>13</v>
      </c>
      <c r="D54" s="20" t="s">
        <v>27</v>
      </c>
      <c r="E54" s="20" t="s">
        <v>21</v>
      </c>
      <c r="F54" s="20" t="s">
        <v>20</v>
      </c>
      <c r="G54" s="20" t="s">
        <v>21</v>
      </c>
      <c r="H54" s="20" t="s">
        <v>22</v>
      </c>
      <c r="I54" s="20" t="s">
        <v>20</v>
      </c>
      <c r="J54" s="22" t="s">
        <v>159</v>
      </c>
      <c r="K54" s="21">
        <f>K55+K66+K72+K60</f>
        <v>21637684</v>
      </c>
      <c r="L54" s="21">
        <f t="shared" ref="L54:M54" si="13">L55+L66+L72+L60</f>
        <v>5934368</v>
      </c>
      <c r="M54" s="21">
        <f t="shared" si="13"/>
        <v>5962544</v>
      </c>
    </row>
    <row r="55" spans="1:14" ht="33" customHeight="1" x14ac:dyDescent="0.25">
      <c r="A55" s="4" t="s">
        <v>97</v>
      </c>
      <c r="B55" s="5" t="s">
        <v>128</v>
      </c>
      <c r="C55" s="20" t="s">
        <v>13</v>
      </c>
      <c r="D55" s="20" t="s">
        <v>27</v>
      </c>
      <c r="E55" s="20" t="s">
        <v>37</v>
      </c>
      <c r="F55" s="20" t="s">
        <v>20</v>
      </c>
      <c r="G55" s="20" t="s">
        <v>21</v>
      </c>
      <c r="H55" s="20" t="s">
        <v>22</v>
      </c>
      <c r="I55" s="20" t="s">
        <v>106</v>
      </c>
      <c r="J55" s="22" t="s">
        <v>158</v>
      </c>
      <c r="K55" s="21">
        <f t="shared" ref="K55:M56" si="14">K56</f>
        <v>3603400</v>
      </c>
      <c r="L55" s="21">
        <f t="shared" si="14"/>
        <v>3090450</v>
      </c>
      <c r="M55" s="21">
        <f t="shared" si="14"/>
        <v>3090450</v>
      </c>
    </row>
    <row r="56" spans="1:14" ht="15" customHeight="1" x14ac:dyDescent="0.25">
      <c r="A56" s="4" t="s">
        <v>98</v>
      </c>
      <c r="B56" s="5" t="s">
        <v>128</v>
      </c>
      <c r="C56" s="20" t="s">
        <v>13</v>
      </c>
      <c r="D56" s="20" t="s">
        <v>27</v>
      </c>
      <c r="E56" s="20" t="s">
        <v>51</v>
      </c>
      <c r="F56" s="20" t="s">
        <v>107</v>
      </c>
      <c r="G56" s="20" t="s">
        <v>21</v>
      </c>
      <c r="H56" s="20" t="s">
        <v>22</v>
      </c>
      <c r="I56" s="20" t="s">
        <v>106</v>
      </c>
      <c r="J56" s="18" t="s">
        <v>157</v>
      </c>
      <c r="K56" s="21">
        <f t="shared" si="14"/>
        <v>3603400</v>
      </c>
      <c r="L56" s="21">
        <f t="shared" si="14"/>
        <v>3090450</v>
      </c>
      <c r="M56" s="21">
        <f t="shared" si="14"/>
        <v>3090450</v>
      </c>
      <c r="N56" s="16"/>
    </row>
    <row r="57" spans="1:14" ht="43.5" customHeight="1" x14ac:dyDescent="0.25">
      <c r="A57" s="4" t="s">
        <v>99</v>
      </c>
      <c r="B57" s="5" t="s">
        <v>128</v>
      </c>
      <c r="C57" s="20" t="s">
        <v>13</v>
      </c>
      <c r="D57" s="20" t="s">
        <v>27</v>
      </c>
      <c r="E57" s="20" t="s">
        <v>51</v>
      </c>
      <c r="F57" s="20" t="s">
        <v>107</v>
      </c>
      <c r="G57" s="20" t="s">
        <v>37</v>
      </c>
      <c r="H57" s="20" t="s">
        <v>22</v>
      </c>
      <c r="I57" s="20" t="s">
        <v>106</v>
      </c>
      <c r="J57" s="18" t="s">
        <v>156</v>
      </c>
      <c r="K57" s="21">
        <f>K58+K59</f>
        <v>3603400</v>
      </c>
      <c r="L57" s="21">
        <f>L58+L59</f>
        <v>3090450</v>
      </c>
      <c r="M57" s="21">
        <f>M58+M59</f>
        <v>3090450</v>
      </c>
    </row>
    <row r="58" spans="1:14" ht="38.25" x14ac:dyDescent="0.25">
      <c r="A58" s="4" t="s">
        <v>100</v>
      </c>
      <c r="B58" s="5" t="s">
        <v>128</v>
      </c>
      <c r="C58" s="20" t="s">
        <v>13</v>
      </c>
      <c r="D58" s="20" t="s">
        <v>27</v>
      </c>
      <c r="E58" s="20" t="s">
        <v>51</v>
      </c>
      <c r="F58" s="20" t="s">
        <v>107</v>
      </c>
      <c r="G58" s="20" t="s">
        <v>37</v>
      </c>
      <c r="H58" s="20" t="s">
        <v>108</v>
      </c>
      <c r="I58" s="20" t="s">
        <v>106</v>
      </c>
      <c r="J58" s="18" t="s">
        <v>109</v>
      </c>
      <c r="K58" s="21">
        <v>2428700</v>
      </c>
      <c r="L58" s="8">
        <v>1942950</v>
      </c>
      <c r="M58" s="8">
        <v>1942950</v>
      </c>
    </row>
    <row r="59" spans="1:14" ht="38.25" x14ac:dyDescent="0.25">
      <c r="A59" s="4" t="s">
        <v>103</v>
      </c>
      <c r="B59" s="5" t="s">
        <v>128</v>
      </c>
      <c r="C59" s="20" t="s">
        <v>13</v>
      </c>
      <c r="D59" s="20" t="s">
        <v>27</v>
      </c>
      <c r="E59" s="20" t="s">
        <v>51</v>
      </c>
      <c r="F59" s="20" t="s">
        <v>107</v>
      </c>
      <c r="G59" s="20" t="s">
        <v>37</v>
      </c>
      <c r="H59" s="20" t="s">
        <v>110</v>
      </c>
      <c r="I59" s="20" t="s">
        <v>106</v>
      </c>
      <c r="J59" s="18" t="s">
        <v>111</v>
      </c>
      <c r="K59" s="21">
        <v>1174700</v>
      </c>
      <c r="L59" s="8">
        <v>1147500</v>
      </c>
      <c r="M59" s="8">
        <v>1147500</v>
      </c>
    </row>
    <row r="60" spans="1:14" ht="25.5" x14ac:dyDescent="0.25">
      <c r="A60" s="4" t="s">
        <v>122</v>
      </c>
      <c r="B60" s="5" t="s">
        <v>128</v>
      </c>
      <c r="C60" s="20" t="s">
        <v>13</v>
      </c>
      <c r="D60" s="20" t="s">
        <v>27</v>
      </c>
      <c r="E60" s="20" t="s">
        <v>60</v>
      </c>
      <c r="F60" s="20" t="s">
        <v>20</v>
      </c>
      <c r="G60" s="20" t="s">
        <v>21</v>
      </c>
      <c r="H60" s="20" t="s">
        <v>22</v>
      </c>
      <c r="I60" s="20" t="s">
        <v>106</v>
      </c>
      <c r="J60" s="18" t="s">
        <v>170</v>
      </c>
      <c r="K60" s="21">
        <f>K61</f>
        <v>13062300</v>
      </c>
      <c r="L60" s="21">
        <f t="shared" ref="L60:M61" si="15">L61</f>
        <v>0</v>
      </c>
      <c r="M60" s="21">
        <f t="shared" si="15"/>
        <v>0</v>
      </c>
    </row>
    <row r="61" spans="1:14" x14ac:dyDescent="0.25">
      <c r="A61" s="4" t="s">
        <v>123</v>
      </c>
      <c r="B61" s="5" t="s">
        <v>128</v>
      </c>
      <c r="C61" s="20" t="s">
        <v>13</v>
      </c>
      <c r="D61" s="20" t="s">
        <v>27</v>
      </c>
      <c r="E61" s="20" t="s">
        <v>78</v>
      </c>
      <c r="F61" s="20" t="s">
        <v>117</v>
      </c>
      <c r="G61" s="20" t="s">
        <v>21</v>
      </c>
      <c r="H61" s="20" t="s">
        <v>22</v>
      </c>
      <c r="I61" s="20" t="s">
        <v>106</v>
      </c>
      <c r="J61" s="18" t="s">
        <v>171</v>
      </c>
      <c r="K61" s="21">
        <f>K62</f>
        <v>13062300</v>
      </c>
      <c r="L61" s="21">
        <f t="shared" si="15"/>
        <v>0</v>
      </c>
      <c r="M61" s="21">
        <f t="shared" si="15"/>
        <v>0</v>
      </c>
    </row>
    <row r="62" spans="1:14" ht="21" customHeight="1" x14ac:dyDescent="0.25">
      <c r="A62" s="4" t="s">
        <v>124</v>
      </c>
      <c r="B62" s="5" t="s">
        <v>128</v>
      </c>
      <c r="C62" s="20" t="s">
        <v>13</v>
      </c>
      <c r="D62" s="20" t="s">
        <v>27</v>
      </c>
      <c r="E62" s="20" t="s">
        <v>78</v>
      </c>
      <c r="F62" s="20" t="s">
        <v>117</v>
      </c>
      <c r="G62" s="20" t="s">
        <v>37</v>
      </c>
      <c r="H62" s="20" t="s">
        <v>22</v>
      </c>
      <c r="I62" s="20" t="s">
        <v>106</v>
      </c>
      <c r="J62" s="18" t="s">
        <v>172</v>
      </c>
      <c r="K62" s="21">
        <f>K63+K64+K65</f>
        <v>13062300</v>
      </c>
      <c r="L62" s="21">
        <f t="shared" ref="L62:M62" si="16">L63</f>
        <v>0</v>
      </c>
      <c r="M62" s="21">
        <f t="shared" si="16"/>
        <v>0</v>
      </c>
    </row>
    <row r="63" spans="1:14" ht="54.75" customHeight="1" x14ac:dyDescent="0.25">
      <c r="A63" s="4" t="s">
        <v>125</v>
      </c>
      <c r="B63" s="5" t="s">
        <v>128</v>
      </c>
      <c r="C63" s="20" t="s">
        <v>13</v>
      </c>
      <c r="D63" s="20" t="s">
        <v>27</v>
      </c>
      <c r="E63" s="20" t="s">
        <v>78</v>
      </c>
      <c r="F63" s="20" t="s">
        <v>117</v>
      </c>
      <c r="G63" s="20" t="s">
        <v>37</v>
      </c>
      <c r="H63" s="20" t="s">
        <v>173</v>
      </c>
      <c r="I63" s="20" t="s">
        <v>106</v>
      </c>
      <c r="J63" s="18" t="s">
        <v>174</v>
      </c>
      <c r="K63" s="21">
        <v>600400</v>
      </c>
      <c r="L63" s="8">
        <v>0</v>
      </c>
      <c r="M63" s="8">
        <v>0</v>
      </c>
    </row>
    <row r="64" spans="1:14" ht="28.5" customHeight="1" x14ac:dyDescent="0.25">
      <c r="A64" s="4" t="s">
        <v>165</v>
      </c>
      <c r="B64" s="5" t="s">
        <v>128</v>
      </c>
      <c r="C64" s="20" t="s">
        <v>13</v>
      </c>
      <c r="D64" s="20" t="s">
        <v>27</v>
      </c>
      <c r="E64" s="20" t="s">
        <v>78</v>
      </c>
      <c r="F64" s="20" t="s">
        <v>117</v>
      </c>
      <c r="G64" s="20" t="s">
        <v>37</v>
      </c>
      <c r="H64" s="20" t="s">
        <v>199</v>
      </c>
      <c r="I64" s="20" t="s">
        <v>106</v>
      </c>
      <c r="J64" s="18" t="s">
        <v>206</v>
      </c>
      <c r="K64" s="21">
        <v>310000</v>
      </c>
      <c r="L64" s="8">
        <v>0</v>
      </c>
      <c r="M64" s="8">
        <v>0</v>
      </c>
    </row>
    <row r="65" spans="1:13" ht="129.75" customHeight="1" x14ac:dyDescent="0.25">
      <c r="A65" s="4" t="s">
        <v>175</v>
      </c>
      <c r="B65" s="5" t="s">
        <v>128</v>
      </c>
      <c r="C65" s="20" t="s">
        <v>13</v>
      </c>
      <c r="D65" s="20" t="s">
        <v>27</v>
      </c>
      <c r="E65" s="20" t="s">
        <v>78</v>
      </c>
      <c r="F65" s="20" t="s">
        <v>117</v>
      </c>
      <c r="G65" s="20" t="s">
        <v>37</v>
      </c>
      <c r="H65" s="20" t="s">
        <v>200</v>
      </c>
      <c r="I65" s="20" t="s">
        <v>106</v>
      </c>
      <c r="J65" s="18" t="s">
        <v>207</v>
      </c>
      <c r="K65" s="21">
        <v>12151900</v>
      </c>
      <c r="L65" s="8">
        <v>0</v>
      </c>
      <c r="M65" s="8">
        <v>0</v>
      </c>
    </row>
    <row r="66" spans="1:13" ht="30" customHeight="1" x14ac:dyDescent="0.25">
      <c r="A66" s="4" t="s">
        <v>176</v>
      </c>
      <c r="B66" s="5" t="s">
        <v>128</v>
      </c>
      <c r="C66" s="20" t="s">
        <v>13</v>
      </c>
      <c r="D66" s="20" t="s">
        <v>27</v>
      </c>
      <c r="E66" s="20" t="s">
        <v>79</v>
      </c>
      <c r="F66" s="20" t="s">
        <v>20</v>
      </c>
      <c r="G66" s="20" t="s">
        <v>21</v>
      </c>
      <c r="H66" s="20" t="s">
        <v>22</v>
      </c>
      <c r="I66" s="20" t="s">
        <v>106</v>
      </c>
      <c r="J66" s="18" t="s">
        <v>135</v>
      </c>
      <c r="K66" s="21">
        <f>K70+K67</f>
        <v>260576</v>
      </c>
      <c r="L66" s="21">
        <f>L70+L67</f>
        <v>286464</v>
      </c>
      <c r="M66" s="21">
        <f>M70+M67</f>
        <v>314640</v>
      </c>
    </row>
    <row r="67" spans="1:13" ht="30" customHeight="1" x14ac:dyDescent="0.25">
      <c r="A67" s="4" t="s">
        <v>177</v>
      </c>
      <c r="B67" s="5" t="s">
        <v>128</v>
      </c>
      <c r="C67" s="20" t="s">
        <v>13</v>
      </c>
      <c r="D67" s="20" t="s">
        <v>27</v>
      </c>
      <c r="E67" s="20" t="s">
        <v>79</v>
      </c>
      <c r="F67" s="20" t="s">
        <v>112</v>
      </c>
      <c r="G67" s="20" t="s">
        <v>21</v>
      </c>
      <c r="H67" s="20" t="s">
        <v>22</v>
      </c>
      <c r="I67" s="20" t="s">
        <v>106</v>
      </c>
      <c r="J67" s="18" t="s">
        <v>136</v>
      </c>
      <c r="K67" s="21">
        <f t="shared" ref="K67:M68" si="17">K68</f>
        <v>12280</v>
      </c>
      <c r="L67" s="21">
        <f t="shared" si="17"/>
        <v>10800</v>
      </c>
      <c r="M67" s="21">
        <f t="shared" si="17"/>
        <v>10800</v>
      </c>
    </row>
    <row r="68" spans="1:13" ht="30.75" customHeight="1" x14ac:dyDescent="0.25">
      <c r="A68" s="4" t="s">
        <v>178</v>
      </c>
      <c r="B68" s="5" t="s">
        <v>128</v>
      </c>
      <c r="C68" s="20" t="s">
        <v>13</v>
      </c>
      <c r="D68" s="20" t="s">
        <v>27</v>
      </c>
      <c r="E68" s="20" t="s">
        <v>79</v>
      </c>
      <c r="F68" s="20" t="s">
        <v>112</v>
      </c>
      <c r="G68" s="20" t="s">
        <v>37</v>
      </c>
      <c r="H68" s="20" t="s">
        <v>22</v>
      </c>
      <c r="I68" s="20" t="s">
        <v>106</v>
      </c>
      <c r="J68" s="18" t="s">
        <v>137</v>
      </c>
      <c r="K68" s="21">
        <f t="shared" si="17"/>
        <v>12280</v>
      </c>
      <c r="L68" s="21">
        <f t="shared" si="17"/>
        <v>10800</v>
      </c>
      <c r="M68" s="21">
        <f t="shared" si="17"/>
        <v>10800</v>
      </c>
    </row>
    <row r="69" spans="1:13" ht="70.5" customHeight="1" x14ac:dyDescent="0.25">
      <c r="A69" s="4" t="s">
        <v>179</v>
      </c>
      <c r="B69" s="5" t="s">
        <v>128</v>
      </c>
      <c r="C69" s="20" t="s">
        <v>13</v>
      </c>
      <c r="D69" s="20" t="s">
        <v>27</v>
      </c>
      <c r="E69" s="20" t="s">
        <v>79</v>
      </c>
      <c r="F69" s="20" t="s">
        <v>112</v>
      </c>
      <c r="G69" s="20" t="s">
        <v>37</v>
      </c>
      <c r="H69" s="20" t="s">
        <v>113</v>
      </c>
      <c r="I69" s="20" t="s">
        <v>106</v>
      </c>
      <c r="J69" s="29" t="s">
        <v>114</v>
      </c>
      <c r="K69" s="21">
        <f>10800+1480</f>
        <v>12280</v>
      </c>
      <c r="L69" s="21">
        <v>10800</v>
      </c>
      <c r="M69" s="21">
        <v>10800</v>
      </c>
    </row>
    <row r="70" spans="1:13" ht="44.25" customHeight="1" x14ac:dyDescent="0.25">
      <c r="A70" s="4" t="s">
        <v>192</v>
      </c>
      <c r="B70" s="5" t="s">
        <v>128</v>
      </c>
      <c r="C70" s="20" t="s">
        <v>13</v>
      </c>
      <c r="D70" s="20" t="s">
        <v>27</v>
      </c>
      <c r="E70" s="20" t="s">
        <v>86</v>
      </c>
      <c r="F70" s="20" t="s">
        <v>115</v>
      </c>
      <c r="G70" s="20" t="s">
        <v>21</v>
      </c>
      <c r="H70" s="20" t="s">
        <v>22</v>
      </c>
      <c r="I70" s="20" t="s">
        <v>106</v>
      </c>
      <c r="J70" s="18" t="s">
        <v>132</v>
      </c>
      <c r="K70" s="21">
        <f>K71</f>
        <v>248296</v>
      </c>
      <c r="L70" s="21">
        <f>L71</f>
        <v>275664</v>
      </c>
      <c r="M70" s="21">
        <f>M71</f>
        <v>303840</v>
      </c>
    </row>
    <row r="71" spans="1:13" ht="55.5" customHeight="1" x14ac:dyDescent="0.25">
      <c r="A71" s="4" t="s">
        <v>193</v>
      </c>
      <c r="B71" s="5" t="s">
        <v>128</v>
      </c>
      <c r="C71" s="20" t="s">
        <v>13</v>
      </c>
      <c r="D71" s="20" t="s">
        <v>27</v>
      </c>
      <c r="E71" s="20" t="s">
        <v>86</v>
      </c>
      <c r="F71" s="20" t="s">
        <v>115</v>
      </c>
      <c r="G71" s="20" t="s">
        <v>37</v>
      </c>
      <c r="H71" s="20" t="s">
        <v>22</v>
      </c>
      <c r="I71" s="20" t="s">
        <v>106</v>
      </c>
      <c r="J71" s="30" t="s">
        <v>131</v>
      </c>
      <c r="K71" s="21">
        <f>213826+34124+346</f>
        <v>248296</v>
      </c>
      <c r="L71" s="8">
        <f>222356+53308</f>
        <v>275664</v>
      </c>
      <c r="M71" s="8">
        <v>303840</v>
      </c>
    </row>
    <row r="72" spans="1:13" ht="18" customHeight="1" x14ac:dyDescent="0.25">
      <c r="A72" s="4" t="s">
        <v>194</v>
      </c>
      <c r="B72" s="5" t="s">
        <v>128</v>
      </c>
      <c r="C72" s="20" t="s">
        <v>13</v>
      </c>
      <c r="D72" s="20" t="s">
        <v>27</v>
      </c>
      <c r="E72" s="20" t="s">
        <v>91</v>
      </c>
      <c r="F72" s="20" t="s">
        <v>20</v>
      </c>
      <c r="G72" s="20" t="s">
        <v>21</v>
      </c>
      <c r="H72" s="20" t="s">
        <v>22</v>
      </c>
      <c r="I72" s="20" t="s">
        <v>106</v>
      </c>
      <c r="J72" s="18" t="s">
        <v>116</v>
      </c>
      <c r="K72" s="21">
        <f t="shared" ref="K72:M73" si="18">K73</f>
        <v>4711408</v>
      </c>
      <c r="L72" s="21">
        <f t="shared" si="18"/>
        <v>2557454</v>
      </c>
      <c r="M72" s="21">
        <f t="shared" si="18"/>
        <v>2557454</v>
      </c>
    </row>
    <row r="73" spans="1:13" ht="18.75" customHeight="1" x14ac:dyDescent="0.25">
      <c r="A73" s="4" t="s">
        <v>195</v>
      </c>
      <c r="B73" s="5" t="s">
        <v>128</v>
      </c>
      <c r="C73" s="20" t="s">
        <v>13</v>
      </c>
      <c r="D73" s="20" t="s">
        <v>27</v>
      </c>
      <c r="E73" s="20" t="s">
        <v>100</v>
      </c>
      <c r="F73" s="20" t="s">
        <v>117</v>
      </c>
      <c r="G73" s="20" t="s">
        <v>21</v>
      </c>
      <c r="H73" s="20" t="s">
        <v>22</v>
      </c>
      <c r="I73" s="20" t="s">
        <v>106</v>
      </c>
      <c r="J73" s="18" t="s">
        <v>133</v>
      </c>
      <c r="K73" s="21">
        <f t="shared" si="18"/>
        <v>4711408</v>
      </c>
      <c r="L73" s="21">
        <f t="shared" si="18"/>
        <v>2557454</v>
      </c>
      <c r="M73" s="21">
        <f t="shared" si="18"/>
        <v>2557454</v>
      </c>
    </row>
    <row r="74" spans="1:13" ht="31.5" customHeight="1" x14ac:dyDescent="0.25">
      <c r="A74" s="4" t="s">
        <v>196</v>
      </c>
      <c r="B74" s="5" t="s">
        <v>128</v>
      </c>
      <c r="C74" s="20" t="s">
        <v>13</v>
      </c>
      <c r="D74" s="20" t="s">
        <v>27</v>
      </c>
      <c r="E74" s="20" t="s">
        <v>100</v>
      </c>
      <c r="F74" s="20" t="s">
        <v>117</v>
      </c>
      <c r="G74" s="20" t="s">
        <v>37</v>
      </c>
      <c r="H74" s="20" t="s">
        <v>22</v>
      </c>
      <c r="I74" s="20" t="s">
        <v>106</v>
      </c>
      <c r="J74" s="18" t="s">
        <v>134</v>
      </c>
      <c r="K74" s="21">
        <f>SUM(K75:K80)</f>
        <v>4711408</v>
      </c>
      <c r="L74" s="21">
        <f t="shared" ref="L74:M74" si="19">SUM(L75:L80)</f>
        <v>2557454</v>
      </c>
      <c r="M74" s="21">
        <f t="shared" si="19"/>
        <v>2557454</v>
      </c>
    </row>
    <row r="75" spans="1:13" ht="51.75" customHeight="1" x14ac:dyDescent="0.25">
      <c r="A75" s="4" t="s">
        <v>197</v>
      </c>
      <c r="B75" s="5" t="s">
        <v>128</v>
      </c>
      <c r="C75" s="20" t="s">
        <v>13</v>
      </c>
      <c r="D75" s="20" t="s">
        <v>27</v>
      </c>
      <c r="E75" s="20" t="s">
        <v>100</v>
      </c>
      <c r="F75" s="20" t="s">
        <v>117</v>
      </c>
      <c r="G75" s="20" t="s">
        <v>37</v>
      </c>
      <c r="H75" s="20" t="s">
        <v>164</v>
      </c>
      <c r="I75" s="20" t="s">
        <v>106</v>
      </c>
      <c r="J75" s="18" t="s">
        <v>169</v>
      </c>
      <c r="K75" s="21">
        <f>503405+37703</f>
        <v>541108</v>
      </c>
      <c r="L75" s="21">
        <v>0</v>
      </c>
      <c r="M75" s="21">
        <v>0</v>
      </c>
    </row>
    <row r="76" spans="1:13" ht="42.75" customHeight="1" x14ac:dyDescent="0.25">
      <c r="A76" s="4" t="s">
        <v>198</v>
      </c>
      <c r="B76" s="5" t="s">
        <v>128</v>
      </c>
      <c r="C76" s="20" t="s">
        <v>13</v>
      </c>
      <c r="D76" s="20" t="s">
        <v>27</v>
      </c>
      <c r="E76" s="20" t="s">
        <v>100</v>
      </c>
      <c r="F76" s="20" t="s">
        <v>117</v>
      </c>
      <c r="G76" s="20" t="s">
        <v>37</v>
      </c>
      <c r="H76" s="20" t="s">
        <v>168</v>
      </c>
      <c r="I76" s="20" t="s">
        <v>106</v>
      </c>
      <c r="J76" s="18" t="s">
        <v>180</v>
      </c>
      <c r="K76" s="21">
        <v>335000</v>
      </c>
      <c r="L76" s="21">
        <v>223300</v>
      </c>
      <c r="M76" s="21">
        <v>223300</v>
      </c>
    </row>
    <row r="77" spans="1:13" ht="43.5" customHeight="1" x14ac:dyDescent="0.25">
      <c r="A77" s="4" t="s">
        <v>201</v>
      </c>
      <c r="B77" s="5" t="s">
        <v>128</v>
      </c>
      <c r="C77" s="20" t="s">
        <v>13</v>
      </c>
      <c r="D77" s="20" t="s">
        <v>27</v>
      </c>
      <c r="E77" s="20" t="s">
        <v>100</v>
      </c>
      <c r="F77" s="20" t="s">
        <v>117</v>
      </c>
      <c r="G77" s="20" t="s">
        <v>37</v>
      </c>
      <c r="H77" s="20" t="s">
        <v>190</v>
      </c>
      <c r="I77" s="20" t="s">
        <v>106</v>
      </c>
      <c r="J77" s="18" t="s">
        <v>191</v>
      </c>
      <c r="K77" s="21">
        <v>943000</v>
      </c>
      <c r="L77" s="21">
        <v>0</v>
      </c>
      <c r="M77" s="21">
        <v>0</v>
      </c>
    </row>
    <row r="78" spans="1:13" ht="29.25" customHeight="1" x14ac:dyDescent="0.25">
      <c r="A78" s="4" t="s">
        <v>202</v>
      </c>
      <c r="B78" s="5" t="s">
        <v>128</v>
      </c>
      <c r="C78" s="20" t="s">
        <v>13</v>
      </c>
      <c r="D78" s="20" t="s">
        <v>27</v>
      </c>
      <c r="E78" s="20" t="s">
        <v>100</v>
      </c>
      <c r="F78" s="20" t="s">
        <v>117</v>
      </c>
      <c r="G78" s="20" t="s">
        <v>37</v>
      </c>
      <c r="H78" s="20" t="s">
        <v>186</v>
      </c>
      <c r="I78" s="20" t="s">
        <v>106</v>
      </c>
      <c r="J78" s="18" t="s">
        <v>208</v>
      </c>
      <c r="K78" s="21">
        <v>2814000</v>
      </c>
      <c r="L78" s="21">
        <v>0</v>
      </c>
      <c r="M78" s="21">
        <v>0</v>
      </c>
    </row>
    <row r="79" spans="1:13" ht="43.5" customHeight="1" x14ac:dyDescent="0.25">
      <c r="A79" s="4" t="s">
        <v>204</v>
      </c>
      <c r="B79" s="5" t="s">
        <v>128</v>
      </c>
      <c r="C79" s="20" t="s">
        <v>13</v>
      </c>
      <c r="D79" s="20" t="s">
        <v>27</v>
      </c>
      <c r="E79" s="20" t="s">
        <v>100</v>
      </c>
      <c r="F79" s="20" t="s">
        <v>117</v>
      </c>
      <c r="G79" s="20" t="s">
        <v>37</v>
      </c>
      <c r="H79" s="20" t="s">
        <v>203</v>
      </c>
      <c r="I79" s="20" t="s">
        <v>106</v>
      </c>
      <c r="J79" s="18" t="s">
        <v>209</v>
      </c>
      <c r="K79" s="21">
        <v>78300</v>
      </c>
      <c r="L79" s="21">
        <v>0</v>
      </c>
      <c r="M79" s="21">
        <v>0</v>
      </c>
    </row>
    <row r="80" spans="1:13" ht="42.75" customHeight="1" x14ac:dyDescent="0.25">
      <c r="A80" s="4" t="s">
        <v>205</v>
      </c>
      <c r="B80" s="5" t="s">
        <v>128</v>
      </c>
      <c r="C80" s="20" t="s">
        <v>13</v>
      </c>
      <c r="D80" s="20" t="s">
        <v>27</v>
      </c>
      <c r="E80" s="20" t="s">
        <v>100</v>
      </c>
      <c r="F80" s="20" t="s">
        <v>117</v>
      </c>
      <c r="G80" s="20" t="s">
        <v>37</v>
      </c>
      <c r="H80" s="20" t="s">
        <v>118</v>
      </c>
      <c r="I80" s="20" t="s">
        <v>106</v>
      </c>
      <c r="J80" s="23" t="s">
        <v>119</v>
      </c>
      <c r="K80" s="21">
        <f>2718731+168081-2886812</f>
        <v>0</v>
      </c>
      <c r="L80" s="21">
        <v>2334154</v>
      </c>
      <c r="M80" s="21">
        <v>2334154</v>
      </c>
    </row>
    <row r="81" spans="1:13" x14ac:dyDescent="0.25">
      <c r="A81" s="4"/>
      <c r="B81" s="20"/>
      <c r="C81" s="20"/>
      <c r="D81" s="20"/>
      <c r="E81" s="20"/>
      <c r="F81" s="20"/>
      <c r="G81" s="20"/>
      <c r="H81" s="20"/>
      <c r="I81" s="20"/>
      <c r="J81" s="18" t="s">
        <v>120</v>
      </c>
      <c r="K81" s="21">
        <f>K10+K53</f>
        <v>24240666</v>
      </c>
      <c r="L81" s="21">
        <f>L10+L53</f>
        <v>8355014</v>
      </c>
      <c r="M81" s="21">
        <f>M10+M53</f>
        <v>8436355</v>
      </c>
    </row>
    <row r="82" spans="1:13" x14ac:dyDescent="0.25">
      <c r="L82" s="16"/>
      <c r="M82" s="16"/>
    </row>
    <row r="84" spans="1:13" x14ac:dyDescent="0.25">
      <c r="L84" s="16"/>
      <c r="M84" s="16"/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" right="0" top="0" bottom="0" header="0" footer="0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2024-2026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2024-12-12T11:10:21Z</dcterms:modified>
</cp:coreProperties>
</file>