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Диск Ц\NT\Desktop\Бухгалтерия\Бюджет 2025\Решение №ххх-рс от хх.12.2024\"/>
    </mc:Choice>
  </mc:AlternateContent>
  <bookViews>
    <workbookView xWindow="0" yWindow="0" windowWidth="28800" windowHeight="11265" tabRatio="500"/>
  </bookViews>
  <sheets>
    <sheet name="Роспись расходов" sheetId="1" r:id="rId1"/>
  </sheets>
  <definedNames>
    <definedName name="BFT_Print_Titles" localSheetId="0">'Роспись расходов'!$9:$10</definedName>
    <definedName name="LAST_CELL" localSheetId="0">'Роспись расходов'!$G$35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2" i="1" l="1"/>
  <c r="F35" i="1" s="1"/>
  <c r="E32" i="1"/>
  <c r="D32" i="1"/>
  <c r="D35" i="1" s="1"/>
  <c r="F30" i="1"/>
  <c r="E30" i="1"/>
  <c r="D30" i="1"/>
  <c r="D29" i="1"/>
  <c r="F28" i="1"/>
  <c r="E28" i="1"/>
  <c r="F27" i="1"/>
  <c r="E27" i="1"/>
  <c r="D27" i="1"/>
  <c r="F25" i="1"/>
  <c r="E25" i="1"/>
  <c r="D25" i="1"/>
  <c r="F21" i="1"/>
  <c r="E21" i="1"/>
  <c r="D21" i="1"/>
  <c r="D19" i="1"/>
  <c r="F18" i="1"/>
  <c r="E18" i="1"/>
  <c r="D18" i="1"/>
  <c r="E17" i="1"/>
  <c r="D17" i="1"/>
  <c r="F16" i="1"/>
  <c r="E16" i="1"/>
  <c r="D16" i="1"/>
  <c r="F15" i="1"/>
  <c r="E15" i="1"/>
  <c r="E11" i="1" s="1"/>
  <c r="D15" i="1"/>
  <c r="F13" i="1"/>
  <c r="E13" i="1"/>
  <c r="D13" i="1"/>
  <c r="D11" i="1" s="1"/>
  <c r="F12" i="1"/>
  <c r="E12" i="1"/>
  <c r="D12" i="1"/>
  <c r="F11" i="1"/>
  <c r="E35" i="1" l="1"/>
</calcChain>
</file>

<file path=xl/sharedStrings.xml><?xml version="1.0" encoding="utf-8"?>
<sst xmlns="http://schemas.openxmlformats.org/spreadsheetml/2006/main" count="90" uniqueCount="84">
  <si>
    <t>Приложение 3</t>
  </si>
  <si>
    <t xml:space="preserve">к решению Лугавского </t>
  </si>
  <si>
    <t xml:space="preserve">             сельского Совета депутатов</t>
  </si>
  <si>
    <t>от хх.хх.2024 № ххх-рс</t>
  </si>
  <si>
    <t xml:space="preserve">Распределение бюджетных ассигнований по разделам 
и подразделам бюджетной классификации расходов бюджетов Российской Федерации на 2025 год и плановый период 2026-2027 годов </t>
  </si>
  <si>
    <t>(рублей)</t>
  </si>
  <si>
    <t>№
 строки</t>
  </si>
  <si>
    <t>Наименование главных распорядителей и наименование показателей бюджетной классификации</t>
  </si>
  <si>
    <t>Раздел-подраздел</t>
  </si>
  <si>
    <t>Сумма на  2025 год</t>
  </si>
  <si>
    <t>Сумма на  2026 год</t>
  </si>
  <si>
    <t>Сумма на  2027 год</t>
  </si>
  <si>
    <t>1</t>
  </si>
  <si>
    <t>2</t>
  </si>
  <si>
    <t>3</t>
  </si>
  <si>
    <t>4</t>
  </si>
  <si>
    <t>5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</si>
  <si>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</si>
  <si>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</si>
  <si>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</si>
  <si>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</si>
  <si>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</si>
  <si>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</si>
  <si>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</si>
  <si>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</si>
  <si>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</si>
  <si>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</si>
  <si>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</si>
  <si>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</si>
  <si>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</si>
  <si>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7</t>
  </si>
  <si>
    <t>Мобилизационная и вневойсковая подготовка</t>
  </si>
  <si>
    <t>0203</t>
  </si>
  <si>
    <t>8</t>
  </si>
  <si>
    <t>НАЦИОНАЛЬНАЯ БЕЗОПАСНОСТЬ И ПРАВООХРАНИТЕЛЬНАЯ ДЕЯТЕЛЬНОСТЬ</t>
  </si>
  <si>
    <t>0300</t>
  </si>
  <si>
    <t>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</si>
  <si>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</si>
  <si>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</si>
  <si>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</si>
  <si>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</si>
  <si>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</si>
  <si>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11</t>
  </si>
  <si>
    <t>НАЦИОНАЛЬНАЯ ЭКОНОМИКА</t>
  </si>
  <si>
    <t>0400</t>
  </si>
  <si>
    <t>12</t>
  </si>
  <si>
    <t>Водное хозяйство</t>
  </si>
  <si>
    <t>0406</t>
  </si>
  <si>
    <t>13</t>
  </si>
  <si>
    <t>Дорожное хозяйство (дорожные фонды)</t>
  </si>
  <si>
    <t>0409</t>
  </si>
  <si>
    <t>14</t>
  </si>
  <si>
    <t>Другие вопросы в области национальной экономики</t>
  </si>
  <si>
    <t>0412</t>
  </si>
  <si>
    <t>15</t>
  </si>
  <si>
    <t>ЖИЛИЩНО-КОММУНАЛЬНОЕ ХОЗЯЙСТВО</t>
  </si>
  <si>
    <t>0500</t>
  </si>
  <si>
    <t>16</t>
  </si>
  <si>
    <t>Коммунальное хозяйство</t>
  </si>
  <si>
    <t>0502</t>
  </si>
  <si>
    <t>17</t>
  </si>
  <si>
    <t>Благоустройство</t>
  </si>
  <si>
    <t>0503</t>
  </si>
  <si>
    <t>18</t>
  </si>
  <si>
    <t>КУЛЬТУРА, КИНЕМАТОГРАФИЯ</t>
  </si>
  <si>
    <t>0800</t>
  </si>
  <si>
    <t>19</t>
  </si>
  <si>
    <t>Культура</t>
  </si>
  <si>
    <t>0801</t>
  </si>
  <si>
    <t>20</t>
  </si>
  <si>
    <t>СОЦИАЛЬНАЯ ПОЛИТИКА</t>
  </si>
  <si>
    <t>1000</t>
  </si>
  <si>
    <t>21</t>
  </si>
  <si>
    <t>Пенсионное обеспечение</t>
  </si>
  <si>
    <t>1001</t>
  </si>
  <si>
    <t>22</t>
  </si>
  <si>
    <t>МЕЖБЮДЖЕТНЫЕ ТРАНСФЕРТЫ ОБЩЕГО ХАРАКТЕРА БЮДЖЕТАМ БЮДЖЕТНОЙ СИСТЕМЫ РОССИЙСКОЙ ФЕДЕРАЦИИ</t>
  </si>
  <si>
    <t>1400</t>
  </si>
  <si>
    <t>23</t>
  </si>
  <si>
    <t>Прочие межбюджетные трансферты общего характера</t>
  </si>
  <si>
    <t>1403</t>
  </si>
  <si>
    <t>24</t>
  </si>
  <si>
    <t>Условно утвержденные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</si>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</sst>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00.00;[Red]\-#,#00.00"/>
  </numFmts>
  <fonts count="6" x14ac:knownFonts="1">
    <font>
      <sz val="10"/>
      <name val="Arial"/>
      <charset val="1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1" fillId="0" borderId="1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/>
    </xf>
    <xf numFmtId="49" fontId="2" fillId="2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horizontal="right" wrapText="1"/>
    </xf>
    <xf numFmtId="0" fontId="0" fillId="0" borderId="0" xfId="0" applyAlignment="1" applyProtection="1"/>
    <xf numFmtId="0" fontId="1" fillId="0" borderId="0" xfId="0" applyFont="1" applyAlignment="1" applyProtection="1"/>
    <xf numFmtId="49" fontId="2" fillId="0" borderId="0" xfId="0" applyNumberFormat="1" applyFont="1" applyBorder="1" applyAlignment="1" applyProtection="1">
      <alignment horizontal="right" wrapText="1"/>
    </xf>
    <xf numFmtId="49" fontId="2" fillId="2" borderId="0" xfId="0" applyNumberFormat="1" applyFont="1" applyFill="1" applyBorder="1" applyAlignment="1" applyProtection="1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wrapText="1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164" fontId="2" fillId="0" borderId="2" xfId="0" applyNumberFormat="1" applyFont="1" applyBorder="1" applyAlignment="1" applyProtection="1">
      <alignment horizontal="center" vertical="center" wrapText="1"/>
    </xf>
    <xf numFmtId="49" fontId="0" fillId="0" borderId="3" xfId="0" applyNumberFormat="1" applyFont="1" applyBorder="1" applyAlignment="1" applyProtection="1"/>
    <xf numFmtId="49" fontId="3" fillId="0" borderId="2" xfId="0" applyNumberFormat="1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 vertical="top" wrapText="1"/>
    </xf>
    <xf numFmtId="49" fontId="3" fillId="0" borderId="2" xfId="0" applyNumberFormat="1" applyFont="1" applyBorder="1" applyAlignment="1" applyProtection="1">
      <alignment horizontal="left" vertical="top" wrapText="1"/>
    </xf>
    <xf numFmtId="4" fontId="3" fillId="0" borderId="2" xfId="0" applyNumberFormat="1" applyFont="1" applyBorder="1" applyAlignment="1" applyProtection="1">
      <alignment horizontal="right" vertical="top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" fontId="2" fillId="0" borderId="4" xfId="0" applyNumberFormat="1" applyFont="1" applyBorder="1" applyAlignment="1" applyProtection="1">
      <alignment horizontal="right" vertical="top" wrapText="1"/>
    </xf>
    <xf numFmtId="49" fontId="2" fillId="0" borderId="2" xfId="0" applyNumberFormat="1" applyFont="1" applyBorder="1" applyAlignment="1" applyProtection="1">
      <alignment horizontal="center" vertical="top" wrapText="1"/>
    </xf>
    <xf numFmtId="0" fontId="4" fillId="0" borderId="0" xfId="0" applyFont="1" applyAlignment="1" applyProtection="1"/>
    <xf numFmtId="4" fontId="2" fillId="2" borderId="4" xfId="0" applyNumberFormat="1" applyFont="1" applyFill="1" applyBorder="1" applyAlignment="1" applyProtection="1">
      <alignment horizontal="right" vertical="top" wrapText="1"/>
    </xf>
    <xf numFmtId="0" fontId="5" fillId="0" borderId="2" xfId="0" applyFont="1" applyBorder="1" applyAlignment="1" applyProtection="1"/>
    <xf numFmtId="4" fontId="5" fillId="0" borderId="2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center"/>
    </xf>
    <xf numFmtId="4" fontId="3" fillId="0" borderId="2" xfId="0" applyNumberFormat="1" applyFont="1" applyBorder="1" applyAlignment="1" applyProtection="1">
      <alignment horizontal="right"/>
    </xf>
    <xf numFmtId="4" fontId="0" fillId="0" borderId="0" xfId="0" applyNumberFormat="1" applyFont="1" applyAlignment="1" applyProtection="1"/>
    <xf numFmtId="165" fontId="0" fillId="0" borderId="0" xfId="0" applyNumberFormat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zoomScaleNormal="100" workbookViewId="0">
      <selection activeCell="D37" sqref="D37:F42"/>
    </sheetView>
  </sheetViews>
  <sheetFormatPr defaultColWidth="8.7109375" defaultRowHeight="12.75" x14ac:dyDescent="0.2"/>
  <cols>
    <col min="1" max="1" width="7.28515625" style="7" customWidth="1"/>
    <col min="2" max="2" width="40.7109375" style="7" customWidth="1"/>
    <col min="3" max="3" width="10.7109375" style="7" customWidth="1"/>
    <col min="4" max="6" width="15.7109375" style="7" customWidth="1"/>
    <col min="7" max="7" width="8.85546875" style="7" customWidth="1"/>
  </cols>
  <sheetData>
    <row r="1" spans="1:7" ht="15.75" customHeight="1" x14ac:dyDescent="0.25">
      <c r="A1" s="8"/>
      <c r="B1" s="8"/>
      <c r="C1" s="6" t="s">
        <v>0</v>
      </c>
      <c r="D1" s="6"/>
      <c r="E1" s="6"/>
      <c r="F1" s="6"/>
    </row>
    <row r="2" spans="1:7" ht="15.75" customHeight="1" x14ac:dyDescent="0.25">
      <c r="A2" s="8"/>
      <c r="B2" s="8"/>
      <c r="C2" s="6" t="s">
        <v>1</v>
      </c>
      <c r="D2" s="6"/>
      <c r="E2" s="6"/>
      <c r="F2" s="6"/>
    </row>
    <row r="3" spans="1:7" ht="12.75" customHeight="1" x14ac:dyDescent="0.25">
      <c r="A3" s="8"/>
      <c r="B3" s="8"/>
      <c r="C3" s="9"/>
      <c r="D3" s="5" t="s">
        <v>2</v>
      </c>
      <c r="E3" s="5"/>
      <c r="F3" s="5"/>
    </row>
    <row r="4" spans="1:7" ht="12.75" customHeight="1" x14ac:dyDescent="0.25">
      <c r="A4" s="8"/>
      <c r="B4" s="8"/>
      <c r="C4" s="9"/>
      <c r="D4" s="10"/>
      <c r="E4" s="4" t="s">
        <v>3</v>
      </c>
      <c r="F4" s="4"/>
    </row>
    <row r="5" spans="1:7" ht="12.75" customHeight="1" x14ac:dyDescent="0.25">
      <c r="A5" s="3"/>
      <c r="B5" s="3"/>
      <c r="C5" s="3"/>
      <c r="D5" s="3"/>
      <c r="E5" s="11"/>
      <c r="F5" s="8"/>
    </row>
    <row r="6" spans="1:7" ht="45.75" customHeight="1" x14ac:dyDescent="0.2">
      <c r="A6" s="2" t="s">
        <v>4</v>
      </c>
      <c r="B6" s="2"/>
      <c r="C6" s="2"/>
      <c r="D6" s="2"/>
      <c r="E6" s="2"/>
      <c r="F6" s="2"/>
    </row>
    <row r="7" spans="1:7" ht="15.75" x14ac:dyDescent="0.25">
      <c r="A7" s="12"/>
      <c r="B7" s="12"/>
      <c r="C7" s="12"/>
      <c r="D7" s="12"/>
      <c r="E7" s="11"/>
      <c r="F7" s="8"/>
    </row>
    <row r="8" spans="1:7" ht="15.75" x14ac:dyDescent="0.25">
      <c r="A8" s="1" t="s">
        <v>5</v>
      </c>
      <c r="B8" s="1"/>
      <c r="C8" s="1"/>
      <c r="D8" s="1"/>
      <c r="E8" s="1"/>
      <c r="F8" s="1"/>
    </row>
    <row r="9" spans="1:7" ht="63" x14ac:dyDescent="0.2">
      <c r="A9" s="13" t="s">
        <v>6</v>
      </c>
      <c r="B9" s="13" t="s">
        <v>7</v>
      </c>
      <c r="C9" s="14" t="s">
        <v>8</v>
      </c>
      <c r="D9" s="15" t="s">
        <v>9</v>
      </c>
      <c r="E9" s="15" t="s">
        <v>10</v>
      </c>
      <c r="F9" s="15" t="s">
        <v>11</v>
      </c>
      <c r="G9" s="16"/>
    </row>
    <row r="10" spans="1:7" ht="15.75" x14ac:dyDescent="0.2">
      <c r="A10" s="17" t="s">
        <v>12</v>
      </c>
      <c r="B10" s="17" t="s">
        <v>13</v>
      </c>
      <c r="C10" s="17" t="s">
        <v>14</v>
      </c>
      <c r="D10" s="17" t="s">
        <v>15</v>
      </c>
      <c r="E10" s="17" t="s">
        <v>16</v>
      </c>
      <c r="F10" s="17" t="s">
        <v>17</v>
      </c>
      <c r="G10" s="16"/>
    </row>
    <row r="11" spans="1:7" ht="31.5" x14ac:dyDescent="0.2">
      <c r="A11" s="18" t="s">
        <v>12</v>
      </c>
      <c r="B11" s="19" t="s">
        <v>18</v>
      </c>
      <c r="C11" s="18" t="s">
        <v>19</v>
      </c>
      <c r="D11" s="20">
        <f>SUM(D12:D15)</f>
        <v>5332834</v>
      </c>
      <c r="E11" s="20">
        <f>SUM(E12:E15)</f>
        <v>5086601</v>
      </c>
      <c r="F11" s="20">
        <f>SUM(F12:F15)</f>
        <v>5086601</v>
      </c>
    </row>
    <row r="12" spans="1:7" ht="63" x14ac:dyDescent="0.2">
      <c r="A12" s="21" t="s">
        <v>13</v>
      </c>
      <c r="B12" s="22" t="s">
        <v>20</v>
      </c>
      <c r="C12" s="21" t="s">
        <v>21</v>
      </c>
      <c r="D12" s="23">
        <f>891188+269139</f>
        <v>1160327</v>
      </c>
      <c r="E12" s="23">
        <f>891188+269139</f>
        <v>1160327</v>
      </c>
      <c r="F12" s="23">
        <f>891188+269139</f>
        <v>1160327</v>
      </c>
    </row>
    <row r="13" spans="1:7" ht="94.5" x14ac:dyDescent="0.2">
      <c r="A13" s="21" t="s">
        <v>14</v>
      </c>
      <c r="B13" s="22" t="s">
        <v>22</v>
      </c>
      <c r="C13" s="21" t="s">
        <v>23</v>
      </c>
      <c r="D13" s="23">
        <f>2192023+2000+5000+661991+30000+25000+112993+13040+45200+3000+609602+184100+203346+61410</f>
        <v>4148705</v>
      </c>
      <c r="E13" s="23">
        <f>2192023+661991+609602+184100+203346+61410</f>
        <v>3912472</v>
      </c>
      <c r="F13" s="23">
        <f>2192023+661991+609602+184100+203346+61410</f>
        <v>3912472</v>
      </c>
    </row>
    <row r="14" spans="1:7" ht="15.75" x14ac:dyDescent="0.2">
      <c r="A14" s="21" t="s">
        <v>15</v>
      </c>
      <c r="B14" s="22" t="s">
        <v>24</v>
      </c>
      <c r="C14" s="21" t="s">
        <v>25</v>
      </c>
      <c r="D14" s="23">
        <v>10000</v>
      </c>
      <c r="E14" s="23">
        <v>0</v>
      </c>
      <c r="F14" s="23">
        <v>0</v>
      </c>
    </row>
    <row r="15" spans="1:7" ht="15.75" x14ac:dyDescent="0.2">
      <c r="A15" s="21" t="s">
        <v>16</v>
      </c>
      <c r="B15" s="22" t="s">
        <v>26</v>
      </c>
      <c r="C15" s="21" t="s">
        <v>27</v>
      </c>
      <c r="D15" s="23">
        <f>1702+7254+2191+2655</f>
        <v>13802</v>
      </c>
      <c r="E15" s="23">
        <f>1702+7254+2191+2655</f>
        <v>13802</v>
      </c>
      <c r="F15" s="23">
        <f>1702+7254+2191+2655</f>
        <v>13802</v>
      </c>
    </row>
    <row r="16" spans="1:7" ht="15.75" x14ac:dyDescent="0.2">
      <c r="A16" s="18" t="s">
        <v>17</v>
      </c>
      <c r="B16" s="19" t="s">
        <v>28</v>
      </c>
      <c r="C16" s="18" t="s">
        <v>29</v>
      </c>
      <c r="D16" s="20">
        <f>D17</f>
        <v>277972</v>
      </c>
      <c r="E16" s="20">
        <f>E17</f>
        <v>306016</v>
      </c>
      <c r="F16" s="20">
        <f>F17</f>
        <v>0</v>
      </c>
    </row>
    <row r="17" spans="1:6" ht="31.5" x14ac:dyDescent="0.2">
      <c r="A17" s="21" t="s">
        <v>30</v>
      </c>
      <c r="B17" s="22" t="s">
        <v>31</v>
      </c>
      <c r="C17" s="21" t="s">
        <v>32</v>
      </c>
      <c r="D17" s="23">
        <f>172339+52047+12000+10000+8600+13100+5500+4386</f>
        <v>277972</v>
      </c>
      <c r="E17" s="23">
        <f>172340+52046+12000+12000+18600+18100+4223+9740+6967</f>
        <v>306016</v>
      </c>
      <c r="F17" s="23">
        <v>0</v>
      </c>
    </row>
    <row r="18" spans="1:6" ht="63" x14ac:dyDescent="0.2">
      <c r="A18" s="18" t="s">
        <v>33</v>
      </c>
      <c r="B18" s="19" t="s">
        <v>34</v>
      </c>
      <c r="C18" s="18" t="s">
        <v>35</v>
      </c>
      <c r="D18" s="20">
        <f>SUM(D19:D20)</f>
        <v>87953</v>
      </c>
      <c r="E18" s="20">
        <f>SUM(E19:E20)</f>
        <v>0</v>
      </c>
      <c r="F18" s="20">
        <f>SUM(F19:F20)</f>
        <v>0</v>
      </c>
    </row>
    <row r="19" spans="1:6" ht="63" x14ac:dyDescent="0.2">
      <c r="A19" s="21" t="s">
        <v>36</v>
      </c>
      <c r="B19" s="22" t="s">
        <v>37</v>
      </c>
      <c r="C19" s="21" t="s">
        <v>38</v>
      </c>
      <c r="D19" s="23">
        <f>21000+11000+39200+11753</f>
        <v>82953</v>
      </c>
      <c r="E19" s="23">
        <v>0</v>
      </c>
      <c r="F19" s="23">
        <v>0</v>
      </c>
    </row>
    <row r="20" spans="1:6" ht="47.25" x14ac:dyDescent="0.2">
      <c r="A20" s="21" t="s">
        <v>39</v>
      </c>
      <c r="B20" s="22" t="s">
        <v>40</v>
      </c>
      <c r="C20" s="21" t="s">
        <v>41</v>
      </c>
      <c r="D20" s="23">
        <v>5000</v>
      </c>
      <c r="E20" s="23">
        <v>0</v>
      </c>
      <c r="F20" s="23">
        <v>0</v>
      </c>
    </row>
    <row r="21" spans="1:6" ht="15.75" x14ac:dyDescent="0.2">
      <c r="A21" s="18" t="s">
        <v>42</v>
      </c>
      <c r="B21" s="19" t="s">
        <v>43</v>
      </c>
      <c r="C21" s="18" t="s">
        <v>44</v>
      </c>
      <c r="D21" s="20">
        <f>SUM(D22:D24)</f>
        <v>812600</v>
      </c>
      <c r="E21" s="20">
        <f>SUM(E22:E24)</f>
        <v>507700</v>
      </c>
      <c r="F21" s="20">
        <f>SUM(F22:F24)</f>
        <v>697700</v>
      </c>
    </row>
    <row r="22" spans="1:6" ht="15.75" x14ac:dyDescent="0.2">
      <c r="A22" s="21" t="s">
        <v>45</v>
      </c>
      <c r="B22" s="22" t="s">
        <v>46</v>
      </c>
      <c r="C22" s="21" t="s">
        <v>47</v>
      </c>
      <c r="D22" s="23">
        <v>300000</v>
      </c>
      <c r="E22" s="23">
        <v>0</v>
      </c>
      <c r="F22" s="23">
        <v>0</v>
      </c>
    </row>
    <row r="23" spans="1:6" ht="31.5" x14ac:dyDescent="0.2">
      <c r="A23" s="21" t="s">
        <v>48</v>
      </c>
      <c r="B23" s="22" t="s">
        <v>49</v>
      </c>
      <c r="C23" s="21" t="s">
        <v>50</v>
      </c>
      <c r="D23" s="23">
        <v>482600</v>
      </c>
      <c r="E23" s="23">
        <v>507700</v>
      </c>
      <c r="F23" s="23">
        <v>697700</v>
      </c>
    </row>
    <row r="24" spans="1:6" ht="31.5" x14ac:dyDescent="0.2">
      <c r="A24" s="21" t="s">
        <v>51</v>
      </c>
      <c r="B24" s="22" t="s">
        <v>52</v>
      </c>
      <c r="C24" s="21" t="s">
        <v>53</v>
      </c>
      <c r="D24" s="23">
        <v>30000</v>
      </c>
      <c r="E24" s="23">
        <v>0</v>
      </c>
      <c r="F24" s="23">
        <v>0</v>
      </c>
    </row>
    <row r="25" spans="1:6" ht="31.5" x14ac:dyDescent="0.2">
      <c r="A25" s="18" t="s">
        <v>54</v>
      </c>
      <c r="B25" s="19" t="s">
        <v>55</v>
      </c>
      <c r="C25" s="18" t="s">
        <v>56</v>
      </c>
      <c r="D25" s="20">
        <f>SUM(D26:D27)</f>
        <v>2242955</v>
      </c>
      <c r="E25" s="20">
        <f>SUM(E26:E27)</f>
        <v>1580782</v>
      </c>
      <c r="F25" s="20">
        <f>SUM(F26:F27)</f>
        <v>1432216</v>
      </c>
    </row>
    <row r="26" spans="1:6" ht="15.75" x14ac:dyDescent="0.2">
      <c r="A26" s="21" t="s">
        <v>57</v>
      </c>
      <c r="B26" s="22" t="s">
        <v>58</v>
      </c>
      <c r="C26" s="21" t="s">
        <v>59</v>
      </c>
      <c r="D26" s="23">
        <v>5000</v>
      </c>
      <c r="E26" s="23">
        <v>5000</v>
      </c>
      <c r="F26" s="23">
        <v>0</v>
      </c>
    </row>
    <row r="27" spans="1:6" ht="15.75" x14ac:dyDescent="0.2">
      <c r="A27" s="21" t="s">
        <v>60</v>
      </c>
      <c r="B27" s="22" t="s">
        <v>61</v>
      </c>
      <c r="C27" s="21" t="s">
        <v>62</v>
      </c>
      <c r="D27" s="23">
        <f>5000+360000+12000+1350196+407759+50000+15000+5600+700+26700+5000</f>
        <v>2237955</v>
      </c>
      <c r="E27" s="23">
        <f>200000+1056668+319114</f>
        <v>1575782</v>
      </c>
      <c r="F27" s="23">
        <f>200000+946402+285814</f>
        <v>1432216</v>
      </c>
    </row>
    <row r="28" spans="1:6" ht="15.75" x14ac:dyDescent="0.2">
      <c r="A28" s="18" t="s">
        <v>63</v>
      </c>
      <c r="B28" s="19" t="s">
        <v>64</v>
      </c>
      <c r="C28" s="18" t="s">
        <v>65</v>
      </c>
      <c r="D28" s="20">
        <v>15000</v>
      </c>
      <c r="E28" s="20">
        <f>SUM(E29)</f>
        <v>0</v>
      </c>
      <c r="F28" s="20">
        <f>SUM(F29)</f>
        <v>0</v>
      </c>
    </row>
    <row r="29" spans="1:6" s="25" customFormat="1" ht="15.75" x14ac:dyDescent="0.2">
      <c r="A29" s="24" t="s">
        <v>66</v>
      </c>
      <c r="B29" s="22" t="s">
        <v>67</v>
      </c>
      <c r="C29" s="21" t="s">
        <v>68</v>
      </c>
      <c r="D29" s="23">
        <f>3000+7000+5000</f>
        <v>15000</v>
      </c>
      <c r="E29" s="23">
        <v>0</v>
      </c>
      <c r="F29" s="23">
        <v>0</v>
      </c>
    </row>
    <row r="30" spans="1:6" ht="15.75" x14ac:dyDescent="0.2">
      <c r="A30" s="18" t="s">
        <v>69</v>
      </c>
      <c r="B30" s="19" t="s">
        <v>70</v>
      </c>
      <c r="C30" s="18" t="s">
        <v>71</v>
      </c>
      <c r="D30" s="20">
        <f>SUM(D31)</f>
        <v>60000</v>
      </c>
      <c r="E30" s="20">
        <f>SUM(E31)</f>
        <v>0</v>
      </c>
      <c r="F30" s="20">
        <f>SUM(F31)</f>
        <v>0</v>
      </c>
    </row>
    <row r="31" spans="1:6" s="25" customFormat="1" ht="15.75" x14ac:dyDescent="0.2">
      <c r="A31" s="24" t="s">
        <v>72</v>
      </c>
      <c r="B31" s="22" t="s">
        <v>73</v>
      </c>
      <c r="C31" s="21" t="s">
        <v>74</v>
      </c>
      <c r="D31" s="23">
        <v>60000</v>
      </c>
      <c r="E31" s="23">
        <v>0</v>
      </c>
      <c r="F31" s="23">
        <v>0</v>
      </c>
    </row>
    <row r="32" spans="1:6" ht="78.75" x14ac:dyDescent="0.2">
      <c r="A32" s="18" t="s">
        <v>75</v>
      </c>
      <c r="B32" s="19" t="s">
        <v>76</v>
      </c>
      <c r="C32" s="18" t="s">
        <v>77</v>
      </c>
      <c r="D32" s="20">
        <f>SUM(D33)</f>
        <v>503506</v>
      </c>
      <c r="E32" s="20">
        <f>SUM(E33)</f>
        <v>503506</v>
      </c>
      <c r="F32" s="20">
        <f>SUM(F33)</f>
        <v>503506</v>
      </c>
    </row>
    <row r="33" spans="1:8" s="25" customFormat="1" ht="31.5" x14ac:dyDescent="0.2">
      <c r="A33" s="24" t="s">
        <v>78</v>
      </c>
      <c r="B33" s="22" t="s">
        <v>79</v>
      </c>
      <c r="C33" s="21" t="s">
        <v>80</v>
      </c>
      <c r="D33" s="26">
        <v>503506</v>
      </c>
      <c r="E33" s="26">
        <v>503506</v>
      </c>
      <c r="F33" s="26">
        <v>503506</v>
      </c>
    </row>
    <row r="34" spans="1:8" ht="15.75" x14ac:dyDescent="0.25">
      <c r="A34" s="18" t="s">
        <v>81</v>
      </c>
      <c r="B34" s="19" t="s">
        <v>82</v>
      </c>
      <c r="C34" s="18"/>
      <c r="D34" s="27">
        <v>0</v>
      </c>
      <c r="E34" s="28">
        <v>196577</v>
      </c>
      <c r="F34" s="28">
        <v>405681</v>
      </c>
      <c r="H34" s="7"/>
    </row>
    <row r="35" spans="1:8" ht="15.75" x14ac:dyDescent="0.25">
      <c r="A35" s="18"/>
      <c r="B35" s="29" t="s">
        <v>83</v>
      </c>
      <c r="C35" s="30"/>
      <c r="D35" s="31">
        <f>D34+D32+D30+D28+D25+D21+D18+D16+D11</f>
        <v>9332820</v>
      </c>
      <c r="E35" s="31">
        <f>E34+E32+E30+E28+E25+E21+E18+E16+E11</f>
        <v>8181182</v>
      </c>
      <c r="F35" s="31">
        <f>F34+F32+F30+F28+F25+F21+F18+F16+F11</f>
        <v>8125704</v>
      </c>
    </row>
    <row r="37" spans="1:8" ht="12.75" customHeight="1" x14ac:dyDescent="0.2">
      <c r="E37" s="32"/>
      <c r="F37" s="32"/>
    </row>
    <row r="39" spans="1:8" x14ac:dyDescent="0.2">
      <c r="D39" s="33"/>
      <c r="E39" s="33"/>
      <c r="F39" s="33"/>
    </row>
  </sheetData>
  <mergeCells count="7">
    <mergeCell ref="A6:F6"/>
    <mergeCell ref="A8:F8"/>
    <mergeCell ref="C1:F1"/>
    <mergeCell ref="C2:F2"/>
    <mergeCell ref="D3:F3"/>
    <mergeCell ref="E4:F4"/>
    <mergeCell ref="A5:D5"/>
  </mergeCells>
  <pageMargins left="0.98402777777777795" right="0.39374999999999999" top="0.39374999999999999" bottom="0.39374999999999999" header="0.511811023622047" footer="0.511811023622047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rep:2.55.0.44</dc:description>
  <cp:lastModifiedBy>user</cp:lastModifiedBy>
  <cp:revision>29</cp:revision>
  <cp:lastPrinted>2024-11-07T15:39:46Z</cp:lastPrinted>
  <dcterms:created xsi:type="dcterms:W3CDTF">2022-11-14T02:02:34Z</dcterms:created>
  <dcterms:modified xsi:type="dcterms:W3CDTF">2024-11-15T02:54:08Z</dcterms:modified>
  <dc:language>ru-RU</dc:language>
</cp:coreProperties>
</file>